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en_skoroszyt" defaultThemeVersion="124226"/>
  <bookViews>
    <workbookView xWindow="0" yWindow="0" windowWidth="20490" windowHeight="7755" tabRatio="885"/>
  </bookViews>
  <sheets>
    <sheet name="INSTRUKCJA" sheetId="12" r:id="rId1"/>
    <sheet name="OKŁADKA" sheetId="1" r:id="rId2"/>
    <sheet name="STRONA 3" sheetId="2" r:id="rId3"/>
    <sheet name="STRONA 4" sheetId="5" r:id="rId4"/>
    <sheet name="STRONA 5" sheetId="6" r:id="rId5"/>
    <sheet name="STRONA 6" sheetId="7" r:id="rId6"/>
    <sheet name="STRONA 7" sheetId="8" r:id="rId7"/>
    <sheet name="STRONA 8" sheetId="9" r:id="rId8"/>
    <sheet name="STRONA 9" sheetId="10" r:id="rId9"/>
    <sheet name="STRONA 10" sheetId="11" r:id="rId10"/>
    <sheet name="STRONA 11" sheetId="13" r:id="rId11"/>
  </sheets>
  <definedNames>
    <definedName name="_xlnm._FilterDatabase" localSheetId="10" hidden="1">'STRONA 11'!$J$59:$O$124</definedName>
    <definedName name="_xlnm._FilterDatabase" localSheetId="7" hidden="1">'STRONA 8'!$N$67:$S$3984</definedName>
    <definedName name="_xlnm.Print_Area" localSheetId="0">INSTRUKCJA!$A$1:$J$38</definedName>
    <definedName name="_xlnm.Print_Area" localSheetId="1">OKŁADKA!$A$1:$R$57</definedName>
    <definedName name="_xlnm.Print_Area" localSheetId="9">'STRONA 10'!$A$1:$J$28</definedName>
    <definedName name="_xlnm.Print_Area" localSheetId="10">'STRONA 11'!$A$1:$O$26</definedName>
    <definedName name="_xlnm.Print_Area" localSheetId="2">'STRONA 3'!$A$1:$L$39</definedName>
    <definedName name="_xlnm.Print_Area" localSheetId="3">'STRONA 4'!$A$1:$D$41</definedName>
    <definedName name="_xlnm.Print_Area" localSheetId="4">'STRONA 5'!$A$1:$I$36</definedName>
    <definedName name="_xlnm.Print_Area" localSheetId="5">'STRONA 6'!$A$1:$I$22</definedName>
    <definedName name="_xlnm.Print_Area" localSheetId="6">'STRONA 7'!$A$1:$J$28</definedName>
    <definedName name="_xlnm.Print_Area" localSheetId="7">'STRONA 8'!$A$1:$I$40</definedName>
    <definedName name="_xlnm.Print_Area" localSheetId="8">'STRONA 9'!$A$1:$I$32</definedName>
    <definedName name="TEKST1">'STRONA 7'!$B$12</definedName>
    <definedName name="TEKST2">'STRONA 7'!$B$13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7" i="11" l="1"/>
  <c r="C26" i="1" l="1"/>
  <c r="R151" i="7" l="1"/>
  <c r="R152" i="7"/>
  <c r="R150" i="7"/>
  <c r="R148" i="7"/>
  <c r="R149" i="7"/>
  <c r="R147" i="7"/>
  <c r="R145" i="7"/>
  <c r="R146" i="7"/>
  <c r="R144" i="7"/>
  <c r="R88" i="7"/>
  <c r="Q88" i="7" s="1"/>
  <c r="R89" i="7"/>
  <c r="Q89" i="7" s="1"/>
  <c r="R87" i="7"/>
  <c r="Q87" i="7" s="1"/>
  <c r="R85" i="7"/>
  <c r="Q85" i="7" s="1"/>
  <c r="R86" i="7"/>
  <c r="Q86" i="7" s="1"/>
  <c r="R84" i="7"/>
  <c r="Q84" i="7" s="1"/>
  <c r="R82" i="7"/>
  <c r="Q82" i="7" s="1"/>
  <c r="R83" i="7"/>
  <c r="Q83" i="7" s="1"/>
  <c r="R81" i="7"/>
  <c r="Q81" i="7" s="1"/>
  <c r="P64" i="6"/>
  <c r="O64" i="6" s="1"/>
  <c r="P65" i="6"/>
  <c r="P63" i="6"/>
  <c r="P61" i="6"/>
  <c r="O61" i="6" s="1"/>
  <c r="P62" i="6"/>
  <c r="O62" i="6" s="1"/>
  <c r="P60" i="6"/>
  <c r="O60" i="6" s="1"/>
  <c r="N51" i="6"/>
  <c r="O51" i="6"/>
  <c r="P86" i="6"/>
  <c r="O86" i="6" s="1"/>
  <c r="N53" i="6"/>
  <c r="N52" i="6"/>
  <c r="O75" i="6"/>
  <c r="O76" i="6"/>
  <c r="O77" i="6"/>
  <c r="O78" i="6"/>
  <c r="O79" i="6"/>
  <c r="O80" i="6"/>
  <c r="O81" i="6"/>
  <c r="O82" i="6"/>
  <c r="O83" i="6"/>
  <c r="O84" i="6"/>
  <c r="O85" i="6"/>
  <c r="O53" i="6"/>
  <c r="O54" i="6"/>
  <c r="O55" i="6"/>
  <c r="O56" i="6"/>
  <c r="O57" i="6"/>
  <c r="O58" i="6"/>
  <c r="O59" i="6"/>
  <c r="O66" i="6"/>
  <c r="O67" i="6"/>
  <c r="O68" i="6"/>
  <c r="O69" i="6"/>
  <c r="O70" i="6"/>
  <c r="O71" i="6"/>
  <c r="O72" i="6"/>
  <c r="O73" i="6"/>
  <c r="O74" i="6"/>
  <c r="O41" i="6"/>
  <c r="O42" i="6"/>
  <c r="O43" i="6"/>
  <c r="O44" i="6"/>
  <c r="O45" i="6"/>
  <c r="O46" i="6"/>
  <c r="O47" i="6"/>
  <c r="O48" i="6"/>
  <c r="O49" i="6"/>
  <c r="O50" i="6"/>
  <c r="O52" i="6"/>
  <c r="P90" i="6"/>
  <c r="O90" i="6" s="1"/>
  <c r="P91" i="6"/>
  <c r="O91" i="6" s="1"/>
  <c r="P87" i="6"/>
  <c r="O87" i="6" s="1"/>
  <c r="P88" i="6"/>
  <c r="O88" i="6" s="1"/>
  <c r="O65" i="6"/>
  <c r="O63" i="6"/>
  <c r="P89" i="6" l="1"/>
  <c r="O89" i="6" s="1"/>
  <c r="I29" i="6"/>
  <c r="I30" i="6"/>
  <c r="D30" i="1"/>
  <c r="Q27" i="7"/>
  <c r="P125" i="13" l="1"/>
  <c r="W125" i="13" s="1"/>
  <c r="P126" i="13"/>
  <c r="P127" i="13"/>
  <c r="P128" i="13"/>
  <c r="P129" i="13"/>
  <c r="P130" i="13"/>
  <c r="P131" i="13"/>
  <c r="P132" i="13"/>
  <c r="P133" i="13"/>
  <c r="P134" i="13"/>
  <c r="P135" i="13"/>
  <c r="P136" i="13"/>
  <c r="P137" i="13"/>
  <c r="P138" i="13"/>
  <c r="P139" i="13"/>
  <c r="P140" i="13"/>
  <c r="P141" i="13"/>
  <c r="P142" i="13"/>
  <c r="P143" i="13"/>
  <c r="P144" i="13"/>
  <c r="P145" i="13"/>
  <c r="P146" i="13"/>
  <c r="P147" i="13"/>
  <c r="P148" i="13"/>
  <c r="P149" i="13"/>
  <c r="P150" i="13"/>
  <c r="P151" i="13"/>
  <c r="P152" i="13"/>
  <c r="P153" i="13"/>
  <c r="P154" i="13"/>
  <c r="P155" i="13"/>
  <c r="P156" i="13"/>
  <c r="M48" i="13"/>
  <c r="M38" i="13"/>
  <c r="C7" i="13"/>
  <c r="J60" i="13" l="1"/>
  <c r="AG61" i="13" l="1"/>
  <c r="AH61" i="13"/>
  <c r="AI61" i="13"/>
  <c r="C16" i="13"/>
  <c r="K16" i="13" s="1"/>
  <c r="K7" i="13"/>
  <c r="O60" i="13" l="1"/>
  <c r="N60" i="13"/>
  <c r="M60" i="13"/>
  <c r="L60" i="13"/>
  <c r="K60" i="13"/>
  <c r="N48" i="13"/>
  <c r="C8" i="13" s="1"/>
  <c r="O38" i="13"/>
  <c r="N38" i="13"/>
  <c r="C15" i="13" l="1"/>
  <c r="C13" i="13"/>
  <c r="C10" i="13"/>
  <c r="K10" i="13" s="1"/>
  <c r="C11" i="13"/>
  <c r="C12" i="13"/>
  <c r="C14" i="13"/>
  <c r="C4" i="13"/>
  <c r="K4" i="13" s="1"/>
  <c r="B57" i="1" s="1"/>
  <c r="C9" i="13"/>
  <c r="K8" i="13"/>
  <c r="C6" i="13"/>
  <c r="C5" i="13"/>
  <c r="B28" i="7"/>
  <c r="B29" i="7"/>
  <c r="B27" i="7"/>
  <c r="B47" i="6"/>
  <c r="B46" i="6"/>
  <c r="B45" i="6"/>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79" i="8"/>
  <c r="N80" i="8"/>
  <c r="N81" i="8"/>
  <c r="N82" i="8"/>
  <c r="N83" i="8"/>
  <c r="N84" i="8"/>
  <c r="N85" i="8"/>
  <c r="N86" i="8"/>
  <c r="N87" i="8"/>
  <c r="N88" i="8"/>
  <c r="N89" i="8"/>
  <c r="N90" i="8"/>
  <c r="N91" i="8"/>
  <c r="N92" i="8"/>
  <c r="N93" i="8"/>
  <c r="N94" i="8"/>
  <c r="N95" i="8"/>
  <c r="N96" i="8"/>
  <c r="N97" i="8"/>
  <c r="N98" i="8"/>
  <c r="N99" i="8"/>
  <c r="N100" i="8"/>
  <c r="N101" i="8"/>
  <c r="N102" i="8"/>
  <c r="N103" i="8"/>
  <c r="N104" i="8"/>
  <c r="N41" i="8"/>
  <c r="W42" i="8" l="1"/>
  <c r="T92" i="6"/>
  <c r="S92" i="6" s="1"/>
  <c r="R92" i="6" s="1"/>
  <c r="Q92" i="6" s="1"/>
  <c r="P92" i="6" s="1"/>
  <c r="T93" i="6"/>
  <c r="S93" i="6" s="1"/>
  <c r="R93" i="6" s="1"/>
  <c r="Q93" i="6" s="1"/>
  <c r="P93" i="6" s="1"/>
  <c r="T94" i="6"/>
  <c r="S94" i="6" s="1"/>
  <c r="R94" i="6" s="1"/>
  <c r="Q94" i="6" s="1"/>
  <c r="P94" i="6" s="1"/>
  <c r="T95" i="6"/>
  <c r="S95" i="6" s="1"/>
  <c r="R95" i="6" s="1"/>
  <c r="Q95" i="6" s="1"/>
  <c r="P95" i="6" s="1"/>
  <c r="T96" i="6"/>
  <c r="S96" i="6" s="1"/>
  <c r="R96" i="6" s="1"/>
  <c r="Q96" i="6" s="1"/>
  <c r="P96" i="6" s="1"/>
  <c r="T97" i="6"/>
  <c r="S97" i="6" s="1"/>
  <c r="R97" i="6" s="1"/>
  <c r="Q97" i="6" s="1"/>
  <c r="P97" i="6" s="1"/>
  <c r="T98" i="6"/>
  <c r="S98" i="6" s="1"/>
  <c r="R98" i="6" s="1"/>
  <c r="Q98" i="6" s="1"/>
  <c r="P98" i="6" s="1"/>
  <c r="T99" i="6"/>
  <c r="S99" i="6" s="1"/>
  <c r="R99" i="6" s="1"/>
  <c r="Q99" i="6" s="1"/>
  <c r="P99" i="6" s="1"/>
  <c r="T100" i="6"/>
  <c r="S100" i="6" s="1"/>
  <c r="R100" i="6" s="1"/>
  <c r="Q100" i="6" s="1"/>
  <c r="P100" i="6" s="1"/>
  <c r="T101" i="6"/>
  <c r="S101" i="6" s="1"/>
  <c r="R101" i="6" s="1"/>
  <c r="Q101" i="6" s="1"/>
  <c r="P101" i="6" s="1"/>
  <c r="T102" i="6"/>
  <c r="S102" i="6" s="1"/>
  <c r="R102" i="6" s="1"/>
  <c r="Q102" i="6" s="1"/>
  <c r="P102" i="6" s="1"/>
  <c r="T103" i="6"/>
  <c r="S103" i="6" s="1"/>
  <c r="R103" i="6" s="1"/>
  <c r="Q103" i="6" s="1"/>
  <c r="P103" i="6" s="1"/>
  <c r="T104" i="6"/>
  <c r="S104" i="6" s="1"/>
  <c r="R104" i="6" s="1"/>
  <c r="Q104" i="6" s="1"/>
  <c r="P104" i="6" s="1"/>
  <c r="T105" i="6"/>
  <c r="S105" i="6" s="1"/>
  <c r="R105" i="6" s="1"/>
  <c r="Q105" i="6" s="1"/>
  <c r="P105" i="6" s="1"/>
  <c r="T106" i="6"/>
  <c r="S106" i="6" s="1"/>
  <c r="R106" i="6" s="1"/>
  <c r="Q106" i="6" s="1"/>
  <c r="P106" i="6" s="1"/>
  <c r="T107" i="6"/>
  <c r="S107" i="6" s="1"/>
  <c r="R107" i="6" s="1"/>
  <c r="Q107" i="6" s="1"/>
  <c r="P107" i="6" s="1"/>
  <c r="T108" i="6"/>
  <c r="S108" i="6" s="1"/>
  <c r="R108" i="6" s="1"/>
  <c r="Q108" i="6" s="1"/>
  <c r="P108" i="6" s="1"/>
  <c r="T109" i="6"/>
  <c r="S109" i="6" s="1"/>
  <c r="R109" i="6" s="1"/>
  <c r="Q109" i="6" s="1"/>
  <c r="P109" i="6" s="1"/>
  <c r="T110" i="6"/>
  <c r="S110" i="6" s="1"/>
  <c r="R110" i="6" s="1"/>
  <c r="Q110" i="6" s="1"/>
  <c r="P110" i="6" s="1"/>
  <c r="T111" i="6"/>
  <c r="S111" i="6" s="1"/>
  <c r="R111" i="6" s="1"/>
  <c r="Q111" i="6" s="1"/>
  <c r="P111" i="6" s="1"/>
  <c r="M68" i="9" l="1"/>
  <c r="M67" i="9"/>
  <c r="O40" i="6" l="1"/>
  <c r="I28" i="6" s="1"/>
  <c r="N54" i="6"/>
  <c r="N40" i="6"/>
  <c r="O92" i="6"/>
  <c r="O93" i="6"/>
  <c r="O94" i="6"/>
  <c r="O95" i="6"/>
  <c r="O96" i="6"/>
  <c r="O97" i="6"/>
  <c r="O98" i="6"/>
  <c r="O99" i="6"/>
  <c r="O100" i="6"/>
  <c r="O101" i="6"/>
  <c r="O102" i="6"/>
  <c r="O103" i="6"/>
  <c r="O104" i="6"/>
  <c r="O105" i="6"/>
  <c r="I17" i="6" l="1"/>
  <c r="N65" i="9"/>
  <c r="I14" i="9" s="1"/>
  <c r="B61" i="9" s="1"/>
  <c r="C61" i="9" s="1"/>
  <c r="O3984" i="9"/>
  <c r="M3984" i="9" s="1"/>
  <c r="O3983" i="9"/>
  <c r="M3983" i="9" s="1"/>
  <c r="O3982" i="9"/>
  <c r="M3982" i="9" s="1"/>
  <c r="O3981" i="9"/>
  <c r="M3981" i="9" s="1"/>
  <c r="O3980" i="9"/>
  <c r="M3980" i="9" s="1"/>
  <c r="O3979" i="9"/>
  <c r="M3979" i="9" s="1"/>
  <c r="O3978" i="9"/>
  <c r="M3978" i="9" s="1"/>
  <c r="O3977" i="9"/>
  <c r="M3977" i="9" s="1"/>
  <c r="O3976" i="9"/>
  <c r="M3976" i="9" s="1"/>
  <c r="O3975" i="9"/>
  <c r="M3975" i="9" s="1"/>
  <c r="O3974" i="9"/>
  <c r="M3974" i="9" s="1"/>
  <c r="O3973" i="9"/>
  <c r="M3973" i="9" s="1"/>
  <c r="O3972" i="9"/>
  <c r="M3972" i="9" s="1"/>
  <c r="O3971" i="9"/>
  <c r="M3971" i="9" s="1"/>
  <c r="O3970" i="9"/>
  <c r="M3970" i="9" s="1"/>
  <c r="O3969" i="9"/>
  <c r="M3969" i="9" s="1"/>
  <c r="O3968" i="9"/>
  <c r="M3968" i="9" s="1"/>
  <c r="O3967" i="9"/>
  <c r="M3967" i="9" s="1"/>
  <c r="O3966" i="9"/>
  <c r="M3966" i="9" s="1"/>
  <c r="O3965" i="9"/>
  <c r="M3965" i="9" s="1"/>
  <c r="O3964" i="9"/>
  <c r="M3964" i="9" s="1"/>
  <c r="O3963" i="9"/>
  <c r="M3963" i="9" s="1"/>
  <c r="O3962" i="9"/>
  <c r="M3962" i="9" s="1"/>
  <c r="O3961" i="9"/>
  <c r="M3961" i="9" s="1"/>
  <c r="O3960" i="9"/>
  <c r="M3960" i="9" s="1"/>
  <c r="O3959" i="9"/>
  <c r="M3959" i="9" s="1"/>
  <c r="O3958" i="9"/>
  <c r="M3958" i="9" s="1"/>
  <c r="O3957" i="9"/>
  <c r="M3957" i="9" s="1"/>
  <c r="O3956" i="9"/>
  <c r="M3956" i="9" s="1"/>
  <c r="O3955" i="9"/>
  <c r="M3955" i="9" s="1"/>
  <c r="O3954" i="9"/>
  <c r="M3954" i="9" s="1"/>
  <c r="O3953" i="9"/>
  <c r="M3953" i="9" s="1"/>
  <c r="O3952" i="9"/>
  <c r="M3952" i="9" s="1"/>
  <c r="O3951" i="9"/>
  <c r="M3951" i="9" s="1"/>
  <c r="O3950" i="9"/>
  <c r="M3950" i="9" s="1"/>
  <c r="O3949" i="9"/>
  <c r="M3949" i="9" s="1"/>
  <c r="O3948" i="9"/>
  <c r="M3948" i="9" s="1"/>
  <c r="O3947" i="9"/>
  <c r="M3947" i="9" s="1"/>
  <c r="O3946" i="9"/>
  <c r="M3946" i="9" s="1"/>
  <c r="O3945" i="9"/>
  <c r="M3945" i="9" s="1"/>
  <c r="O3944" i="9"/>
  <c r="M3944" i="9" s="1"/>
  <c r="O3943" i="9"/>
  <c r="M3943" i="9" s="1"/>
  <c r="O3942" i="9"/>
  <c r="M3942" i="9" s="1"/>
  <c r="O3941" i="9"/>
  <c r="M3941" i="9" s="1"/>
  <c r="O3940" i="9"/>
  <c r="M3940" i="9" s="1"/>
  <c r="O3939" i="9"/>
  <c r="M3939" i="9" s="1"/>
  <c r="O3938" i="9"/>
  <c r="M3938" i="9" s="1"/>
  <c r="O3937" i="9"/>
  <c r="M3937" i="9" s="1"/>
  <c r="O3936" i="9"/>
  <c r="M3936" i="9" s="1"/>
  <c r="O3935" i="9"/>
  <c r="M3935" i="9" s="1"/>
  <c r="O3934" i="9"/>
  <c r="M3934" i="9" s="1"/>
  <c r="O3933" i="9"/>
  <c r="M3933" i="9" s="1"/>
  <c r="O3932" i="9"/>
  <c r="M3932" i="9" s="1"/>
  <c r="O3931" i="9"/>
  <c r="M3931" i="9" s="1"/>
  <c r="O3930" i="9"/>
  <c r="M3930" i="9" s="1"/>
  <c r="O3929" i="9"/>
  <c r="M3929" i="9" s="1"/>
  <c r="O3928" i="9"/>
  <c r="M3928" i="9" s="1"/>
  <c r="O3927" i="9"/>
  <c r="M3927" i="9" s="1"/>
  <c r="O3926" i="9"/>
  <c r="M3926" i="9" s="1"/>
  <c r="O3925" i="9"/>
  <c r="M3925" i="9" s="1"/>
  <c r="O3924" i="9"/>
  <c r="M3924" i="9" s="1"/>
  <c r="O3923" i="9"/>
  <c r="M3923" i="9" s="1"/>
  <c r="O3922" i="9"/>
  <c r="M3922" i="9" s="1"/>
  <c r="O3921" i="9"/>
  <c r="M3921" i="9" s="1"/>
  <c r="O3920" i="9"/>
  <c r="M3920" i="9" s="1"/>
  <c r="O3919" i="9"/>
  <c r="M3919" i="9" s="1"/>
  <c r="O3918" i="9"/>
  <c r="M3918" i="9" s="1"/>
  <c r="O3917" i="9"/>
  <c r="M3917" i="9" s="1"/>
  <c r="O3916" i="9"/>
  <c r="M3916" i="9" s="1"/>
  <c r="O3915" i="9"/>
  <c r="M3915" i="9" s="1"/>
  <c r="O3914" i="9"/>
  <c r="M3914" i="9" s="1"/>
  <c r="O3913" i="9"/>
  <c r="M3913" i="9" s="1"/>
  <c r="O3912" i="9"/>
  <c r="M3912" i="9" s="1"/>
  <c r="O3911" i="9"/>
  <c r="M3911" i="9" s="1"/>
  <c r="O3910" i="9"/>
  <c r="M3910" i="9" s="1"/>
  <c r="O3909" i="9"/>
  <c r="M3909" i="9" s="1"/>
  <c r="O3908" i="9"/>
  <c r="M3908" i="9" s="1"/>
  <c r="O3907" i="9"/>
  <c r="M3907" i="9" s="1"/>
  <c r="O3906" i="9"/>
  <c r="M3906" i="9" s="1"/>
  <c r="O3905" i="9"/>
  <c r="M3905" i="9" s="1"/>
  <c r="O3904" i="9"/>
  <c r="M3904" i="9" s="1"/>
  <c r="O3903" i="9"/>
  <c r="M3903" i="9" s="1"/>
  <c r="O3902" i="9"/>
  <c r="M3902" i="9" s="1"/>
  <c r="O3901" i="9"/>
  <c r="M3901" i="9" s="1"/>
  <c r="O3900" i="9"/>
  <c r="M3900" i="9" s="1"/>
  <c r="O3899" i="9"/>
  <c r="M3899" i="9" s="1"/>
  <c r="O3898" i="9"/>
  <c r="M3898" i="9" s="1"/>
  <c r="O3897" i="9"/>
  <c r="M3897" i="9" s="1"/>
  <c r="O3896" i="9"/>
  <c r="M3896" i="9" s="1"/>
  <c r="O3895" i="9"/>
  <c r="M3895" i="9" s="1"/>
  <c r="O3894" i="9"/>
  <c r="M3894" i="9" s="1"/>
  <c r="O3893" i="9"/>
  <c r="M3893" i="9" s="1"/>
  <c r="O3892" i="9"/>
  <c r="M3892" i="9" s="1"/>
  <c r="O3891" i="9"/>
  <c r="M3891" i="9" s="1"/>
  <c r="O3890" i="9"/>
  <c r="M3890" i="9" s="1"/>
  <c r="O3889" i="9"/>
  <c r="M3889" i="9" s="1"/>
  <c r="O3888" i="9"/>
  <c r="M3888" i="9" s="1"/>
  <c r="O3887" i="9"/>
  <c r="M3887" i="9" s="1"/>
  <c r="O3886" i="9"/>
  <c r="M3886" i="9" s="1"/>
  <c r="O3885" i="9"/>
  <c r="M3885" i="9" s="1"/>
  <c r="O3884" i="9"/>
  <c r="M3884" i="9" s="1"/>
  <c r="O3883" i="9"/>
  <c r="M3883" i="9" s="1"/>
  <c r="O3882" i="9"/>
  <c r="M3882" i="9" s="1"/>
  <c r="O3881" i="9"/>
  <c r="M3881" i="9" s="1"/>
  <c r="O3880" i="9"/>
  <c r="M3880" i="9" s="1"/>
  <c r="O3879" i="9"/>
  <c r="M3879" i="9" s="1"/>
  <c r="O3878" i="9"/>
  <c r="M3878" i="9" s="1"/>
  <c r="O3877" i="9"/>
  <c r="M3877" i="9" s="1"/>
  <c r="O3876" i="9"/>
  <c r="M3876" i="9" s="1"/>
  <c r="O3875" i="9"/>
  <c r="M3875" i="9" s="1"/>
  <c r="O3874" i="9"/>
  <c r="M3874" i="9" s="1"/>
  <c r="O3873" i="9"/>
  <c r="M3873" i="9" s="1"/>
  <c r="O3872" i="9"/>
  <c r="M3872" i="9" s="1"/>
  <c r="O3871" i="9"/>
  <c r="M3871" i="9" s="1"/>
  <c r="O3870" i="9"/>
  <c r="M3870" i="9" s="1"/>
  <c r="O3869" i="9"/>
  <c r="M3869" i="9" s="1"/>
  <c r="O3868" i="9"/>
  <c r="M3868" i="9" s="1"/>
  <c r="O3867" i="9"/>
  <c r="M3867" i="9" s="1"/>
  <c r="O3866" i="9"/>
  <c r="M3866" i="9" s="1"/>
  <c r="O3865" i="9"/>
  <c r="M3865" i="9" s="1"/>
  <c r="O3864" i="9"/>
  <c r="M3864" i="9" s="1"/>
  <c r="O3863" i="9"/>
  <c r="M3863" i="9" s="1"/>
  <c r="O3862" i="9"/>
  <c r="M3862" i="9" s="1"/>
  <c r="O3861" i="9"/>
  <c r="M3861" i="9" s="1"/>
  <c r="O3860" i="9"/>
  <c r="M3860" i="9" s="1"/>
  <c r="O3859" i="9"/>
  <c r="M3859" i="9" s="1"/>
  <c r="O3858" i="9"/>
  <c r="M3858" i="9" s="1"/>
  <c r="O3857" i="9"/>
  <c r="M3857" i="9" s="1"/>
  <c r="O3856" i="9"/>
  <c r="M3856" i="9" s="1"/>
  <c r="O3855" i="9"/>
  <c r="M3855" i="9" s="1"/>
  <c r="O3854" i="9"/>
  <c r="M3854" i="9" s="1"/>
  <c r="O3853" i="9"/>
  <c r="M3853" i="9" s="1"/>
  <c r="O3852" i="9"/>
  <c r="M3852" i="9" s="1"/>
  <c r="O3851" i="9"/>
  <c r="M3851" i="9" s="1"/>
  <c r="O3850" i="9"/>
  <c r="M3850" i="9" s="1"/>
  <c r="O3849" i="9"/>
  <c r="M3849" i="9" s="1"/>
  <c r="O3848" i="9"/>
  <c r="M3848" i="9" s="1"/>
  <c r="O3847" i="9"/>
  <c r="M3847" i="9" s="1"/>
  <c r="O3846" i="9"/>
  <c r="M3846" i="9" s="1"/>
  <c r="O3845" i="9"/>
  <c r="M3845" i="9" s="1"/>
  <c r="O3844" i="9"/>
  <c r="M3844" i="9" s="1"/>
  <c r="O3843" i="9"/>
  <c r="M3843" i="9" s="1"/>
  <c r="O3842" i="9"/>
  <c r="M3842" i="9" s="1"/>
  <c r="O3841" i="9"/>
  <c r="M3841" i="9" s="1"/>
  <c r="O3840" i="9"/>
  <c r="M3840" i="9" s="1"/>
  <c r="O3839" i="9"/>
  <c r="M3839" i="9" s="1"/>
  <c r="O3838" i="9"/>
  <c r="M3838" i="9" s="1"/>
  <c r="O3837" i="9"/>
  <c r="M3837" i="9" s="1"/>
  <c r="O3836" i="9"/>
  <c r="M3836" i="9" s="1"/>
  <c r="O3835" i="9"/>
  <c r="M3835" i="9" s="1"/>
  <c r="O3834" i="9"/>
  <c r="M3834" i="9" s="1"/>
  <c r="O3833" i="9"/>
  <c r="M3833" i="9" s="1"/>
  <c r="O3832" i="9"/>
  <c r="M3832" i="9" s="1"/>
  <c r="O3831" i="9"/>
  <c r="M3831" i="9" s="1"/>
  <c r="O3830" i="9"/>
  <c r="M3830" i="9" s="1"/>
  <c r="O3829" i="9"/>
  <c r="M3829" i="9" s="1"/>
  <c r="O3828" i="9"/>
  <c r="M3828" i="9" s="1"/>
  <c r="O3827" i="9"/>
  <c r="M3827" i="9" s="1"/>
  <c r="O3826" i="9"/>
  <c r="M3826" i="9" s="1"/>
  <c r="O3825" i="9"/>
  <c r="M3825" i="9" s="1"/>
  <c r="O3824" i="9"/>
  <c r="M3824" i="9" s="1"/>
  <c r="O3823" i="9"/>
  <c r="M3823" i="9" s="1"/>
  <c r="O3822" i="9"/>
  <c r="M3822" i="9" s="1"/>
  <c r="O3821" i="9"/>
  <c r="M3821" i="9" s="1"/>
  <c r="O3820" i="9"/>
  <c r="M3820" i="9" s="1"/>
  <c r="O3819" i="9"/>
  <c r="M3819" i="9" s="1"/>
  <c r="O3818" i="9"/>
  <c r="M3818" i="9" s="1"/>
  <c r="O3817" i="9"/>
  <c r="M3817" i="9" s="1"/>
  <c r="O3816" i="9"/>
  <c r="M3816" i="9" s="1"/>
  <c r="O3815" i="9"/>
  <c r="M3815" i="9" s="1"/>
  <c r="O3814" i="9"/>
  <c r="M3814" i="9" s="1"/>
  <c r="O3813" i="9"/>
  <c r="M3813" i="9" s="1"/>
  <c r="O3812" i="9"/>
  <c r="M3812" i="9" s="1"/>
  <c r="O3811" i="9"/>
  <c r="M3811" i="9" s="1"/>
  <c r="O3810" i="9"/>
  <c r="M3810" i="9" s="1"/>
  <c r="O3809" i="9"/>
  <c r="M3809" i="9" s="1"/>
  <c r="O3808" i="9"/>
  <c r="M3808" i="9" s="1"/>
  <c r="O3807" i="9"/>
  <c r="M3807" i="9" s="1"/>
  <c r="O3806" i="9"/>
  <c r="M3806" i="9" s="1"/>
  <c r="O3805" i="9"/>
  <c r="M3805" i="9" s="1"/>
  <c r="O3804" i="9"/>
  <c r="M3804" i="9" s="1"/>
  <c r="O3803" i="9"/>
  <c r="M3803" i="9" s="1"/>
  <c r="O3802" i="9"/>
  <c r="M3802" i="9" s="1"/>
  <c r="O3801" i="9"/>
  <c r="M3801" i="9" s="1"/>
  <c r="O3800" i="9"/>
  <c r="M3800" i="9" s="1"/>
  <c r="O3799" i="9"/>
  <c r="M3799" i="9" s="1"/>
  <c r="O3798" i="9"/>
  <c r="M3798" i="9" s="1"/>
  <c r="O3797" i="9"/>
  <c r="M3797" i="9" s="1"/>
  <c r="O3796" i="9"/>
  <c r="M3796" i="9" s="1"/>
  <c r="O3795" i="9"/>
  <c r="M3795" i="9" s="1"/>
  <c r="O3794" i="9"/>
  <c r="M3794" i="9" s="1"/>
  <c r="O3793" i="9"/>
  <c r="M3793" i="9" s="1"/>
  <c r="O3792" i="9"/>
  <c r="M3792" i="9" s="1"/>
  <c r="O3791" i="9"/>
  <c r="M3791" i="9" s="1"/>
  <c r="O3790" i="9"/>
  <c r="M3790" i="9" s="1"/>
  <c r="O3789" i="9"/>
  <c r="M3789" i="9" s="1"/>
  <c r="O3788" i="9"/>
  <c r="M3788" i="9" s="1"/>
  <c r="O3787" i="9"/>
  <c r="M3787" i="9" s="1"/>
  <c r="O3786" i="9"/>
  <c r="M3786" i="9" s="1"/>
  <c r="O3785" i="9"/>
  <c r="M3785" i="9" s="1"/>
  <c r="O3784" i="9"/>
  <c r="M3784" i="9" s="1"/>
  <c r="O3783" i="9"/>
  <c r="M3783" i="9" s="1"/>
  <c r="O3782" i="9"/>
  <c r="M3782" i="9" s="1"/>
  <c r="O3781" i="9"/>
  <c r="M3781" i="9" s="1"/>
  <c r="O3780" i="9"/>
  <c r="M3780" i="9" s="1"/>
  <c r="O3779" i="9"/>
  <c r="M3779" i="9" s="1"/>
  <c r="O3778" i="9"/>
  <c r="M3778" i="9" s="1"/>
  <c r="O3777" i="9"/>
  <c r="M3777" i="9" s="1"/>
  <c r="O3776" i="9"/>
  <c r="M3776" i="9" s="1"/>
  <c r="O3775" i="9"/>
  <c r="M3775" i="9" s="1"/>
  <c r="O3774" i="9"/>
  <c r="M3774" i="9" s="1"/>
  <c r="O3773" i="9"/>
  <c r="M3773" i="9" s="1"/>
  <c r="O3772" i="9"/>
  <c r="M3772" i="9" s="1"/>
  <c r="O3771" i="9"/>
  <c r="M3771" i="9" s="1"/>
  <c r="O3770" i="9"/>
  <c r="M3770" i="9" s="1"/>
  <c r="O3769" i="9"/>
  <c r="M3769" i="9" s="1"/>
  <c r="O3768" i="9"/>
  <c r="M3768" i="9" s="1"/>
  <c r="O3767" i="9"/>
  <c r="M3767" i="9" s="1"/>
  <c r="O3766" i="9"/>
  <c r="M3766" i="9" s="1"/>
  <c r="O3765" i="9"/>
  <c r="M3765" i="9" s="1"/>
  <c r="O3764" i="9"/>
  <c r="M3764" i="9" s="1"/>
  <c r="O3763" i="9"/>
  <c r="M3763" i="9" s="1"/>
  <c r="O3762" i="9"/>
  <c r="M3762" i="9" s="1"/>
  <c r="O3761" i="9"/>
  <c r="M3761" i="9" s="1"/>
  <c r="O3760" i="9"/>
  <c r="M3760" i="9" s="1"/>
  <c r="O3759" i="9"/>
  <c r="M3759" i="9" s="1"/>
  <c r="O3758" i="9"/>
  <c r="M3758" i="9" s="1"/>
  <c r="O3757" i="9"/>
  <c r="M3757" i="9" s="1"/>
  <c r="O3756" i="9"/>
  <c r="M3756" i="9" s="1"/>
  <c r="O3755" i="9"/>
  <c r="M3755" i="9" s="1"/>
  <c r="O3754" i="9"/>
  <c r="M3754" i="9" s="1"/>
  <c r="O3753" i="9"/>
  <c r="M3753" i="9" s="1"/>
  <c r="O3752" i="9"/>
  <c r="M3752" i="9" s="1"/>
  <c r="O3751" i="9"/>
  <c r="M3751" i="9" s="1"/>
  <c r="O3750" i="9"/>
  <c r="M3750" i="9" s="1"/>
  <c r="O3749" i="9"/>
  <c r="M3749" i="9" s="1"/>
  <c r="O3748" i="9"/>
  <c r="M3748" i="9" s="1"/>
  <c r="O3747" i="9"/>
  <c r="M3747" i="9" s="1"/>
  <c r="O3746" i="9"/>
  <c r="M3746" i="9" s="1"/>
  <c r="O3745" i="9"/>
  <c r="M3745" i="9" s="1"/>
  <c r="O3744" i="9"/>
  <c r="M3744" i="9" s="1"/>
  <c r="O3743" i="9"/>
  <c r="M3743" i="9" s="1"/>
  <c r="O3742" i="9"/>
  <c r="M3742" i="9" s="1"/>
  <c r="O3741" i="9"/>
  <c r="M3741" i="9" s="1"/>
  <c r="O3740" i="9"/>
  <c r="M3740" i="9" s="1"/>
  <c r="O3739" i="9"/>
  <c r="M3739" i="9" s="1"/>
  <c r="O3738" i="9"/>
  <c r="M3738" i="9" s="1"/>
  <c r="O3737" i="9"/>
  <c r="M3737" i="9" s="1"/>
  <c r="O3736" i="9"/>
  <c r="M3736" i="9" s="1"/>
  <c r="O3735" i="9"/>
  <c r="M3735" i="9" s="1"/>
  <c r="O3734" i="9"/>
  <c r="M3734" i="9" s="1"/>
  <c r="O3733" i="9"/>
  <c r="M3733" i="9" s="1"/>
  <c r="O3732" i="9"/>
  <c r="M3732" i="9" s="1"/>
  <c r="O3731" i="9"/>
  <c r="M3731" i="9" s="1"/>
  <c r="O3730" i="9"/>
  <c r="M3730" i="9" s="1"/>
  <c r="O3729" i="9"/>
  <c r="M3729" i="9" s="1"/>
  <c r="O3728" i="9"/>
  <c r="M3728" i="9" s="1"/>
  <c r="O3727" i="9"/>
  <c r="M3727" i="9" s="1"/>
  <c r="O3726" i="9"/>
  <c r="M3726" i="9" s="1"/>
  <c r="O3725" i="9"/>
  <c r="M3725" i="9" s="1"/>
  <c r="O3724" i="9"/>
  <c r="M3724" i="9" s="1"/>
  <c r="O3723" i="9"/>
  <c r="M3723" i="9" s="1"/>
  <c r="O3722" i="9"/>
  <c r="M3722" i="9" s="1"/>
  <c r="O3721" i="9"/>
  <c r="M3721" i="9" s="1"/>
  <c r="O3720" i="9"/>
  <c r="M3720" i="9" s="1"/>
  <c r="O3719" i="9"/>
  <c r="M3719" i="9" s="1"/>
  <c r="O3718" i="9"/>
  <c r="M3718" i="9" s="1"/>
  <c r="O3717" i="9"/>
  <c r="M3717" i="9" s="1"/>
  <c r="O3716" i="9"/>
  <c r="M3716" i="9" s="1"/>
  <c r="O3715" i="9"/>
  <c r="M3715" i="9" s="1"/>
  <c r="O3714" i="9"/>
  <c r="M3714" i="9" s="1"/>
  <c r="O3713" i="9"/>
  <c r="M3713" i="9" s="1"/>
  <c r="O3712" i="9"/>
  <c r="M3712" i="9" s="1"/>
  <c r="O3711" i="9"/>
  <c r="M3711" i="9" s="1"/>
  <c r="O3710" i="9"/>
  <c r="M3710" i="9" s="1"/>
  <c r="O3709" i="9"/>
  <c r="M3709" i="9" s="1"/>
  <c r="O3708" i="9"/>
  <c r="M3708" i="9" s="1"/>
  <c r="O3707" i="9"/>
  <c r="M3707" i="9" s="1"/>
  <c r="O3706" i="9"/>
  <c r="M3706" i="9" s="1"/>
  <c r="O3705" i="9"/>
  <c r="M3705" i="9" s="1"/>
  <c r="O3704" i="9"/>
  <c r="M3704" i="9" s="1"/>
  <c r="O3703" i="9"/>
  <c r="M3703" i="9" s="1"/>
  <c r="O3702" i="9"/>
  <c r="M3702" i="9" s="1"/>
  <c r="O3701" i="9"/>
  <c r="M3701" i="9" s="1"/>
  <c r="O3700" i="9"/>
  <c r="M3700" i="9" s="1"/>
  <c r="O3699" i="9"/>
  <c r="M3699" i="9" s="1"/>
  <c r="O3698" i="9"/>
  <c r="M3698" i="9" s="1"/>
  <c r="O3697" i="9"/>
  <c r="M3697" i="9" s="1"/>
  <c r="O3696" i="9"/>
  <c r="M3696" i="9" s="1"/>
  <c r="O3695" i="9"/>
  <c r="M3695" i="9" s="1"/>
  <c r="O3694" i="9"/>
  <c r="M3694" i="9" s="1"/>
  <c r="O3693" i="9"/>
  <c r="M3693" i="9" s="1"/>
  <c r="O3692" i="9"/>
  <c r="M3692" i="9" s="1"/>
  <c r="O3691" i="9"/>
  <c r="M3691" i="9" s="1"/>
  <c r="O3690" i="9"/>
  <c r="M3690" i="9" s="1"/>
  <c r="O3689" i="9"/>
  <c r="M3689" i="9" s="1"/>
  <c r="O3688" i="9"/>
  <c r="M3688" i="9" s="1"/>
  <c r="O3687" i="9"/>
  <c r="M3687" i="9" s="1"/>
  <c r="O3686" i="9"/>
  <c r="M3686" i="9" s="1"/>
  <c r="O3685" i="9"/>
  <c r="M3685" i="9" s="1"/>
  <c r="O3684" i="9"/>
  <c r="M3684" i="9" s="1"/>
  <c r="O3683" i="9"/>
  <c r="M3683" i="9" s="1"/>
  <c r="O3682" i="9"/>
  <c r="M3682" i="9" s="1"/>
  <c r="O3681" i="9"/>
  <c r="M3681" i="9" s="1"/>
  <c r="O3680" i="9"/>
  <c r="M3680" i="9" s="1"/>
  <c r="O3679" i="9"/>
  <c r="M3679" i="9" s="1"/>
  <c r="O3678" i="9"/>
  <c r="M3678" i="9" s="1"/>
  <c r="O3677" i="9"/>
  <c r="M3677" i="9" s="1"/>
  <c r="O3676" i="9"/>
  <c r="M3676" i="9" s="1"/>
  <c r="O3675" i="9"/>
  <c r="M3675" i="9" s="1"/>
  <c r="O3674" i="9"/>
  <c r="M3674" i="9" s="1"/>
  <c r="O3673" i="9"/>
  <c r="M3673" i="9" s="1"/>
  <c r="O3672" i="9"/>
  <c r="M3672" i="9" s="1"/>
  <c r="O3671" i="9"/>
  <c r="M3671" i="9" s="1"/>
  <c r="O3670" i="9"/>
  <c r="M3670" i="9" s="1"/>
  <c r="O3669" i="9"/>
  <c r="M3669" i="9" s="1"/>
  <c r="O3668" i="9"/>
  <c r="M3668" i="9" s="1"/>
  <c r="O3667" i="9"/>
  <c r="M3667" i="9" s="1"/>
  <c r="O3666" i="9"/>
  <c r="M3666" i="9" s="1"/>
  <c r="O3665" i="9"/>
  <c r="M3665" i="9" s="1"/>
  <c r="O3664" i="9"/>
  <c r="M3664" i="9" s="1"/>
  <c r="O3663" i="9"/>
  <c r="M3663" i="9" s="1"/>
  <c r="O3662" i="9"/>
  <c r="M3662" i="9" s="1"/>
  <c r="O3661" i="9"/>
  <c r="M3661" i="9" s="1"/>
  <c r="O3660" i="9"/>
  <c r="M3660" i="9" s="1"/>
  <c r="O3659" i="9"/>
  <c r="M3659" i="9" s="1"/>
  <c r="O3658" i="9"/>
  <c r="M3658" i="9" s="1"/>
  <c r="O3657" i="9"/>
  <c r="M3657" i="9" s="1"/>
  <c r="O3656" i="9"/>
  <c r="M3656" i="9" s="1"/>
  <c r="O3655" i="9"/>
  <c r="M3655" i="9" s="1"/>
  <c r="O3654" i="9"/>
  <c r="M3654" i="9" s="1"/>
  <c r="O3653" i="9"/>
  <c r="M3653" i="9" s="1"/>
  <c r="O3652" i="9"/>
  <c r="M3652" i="9" s="1"/>
  <c r="O3651" i="9"/>
  <c r="M3651" i="9" s="1"/>
  <c r="O3650" i="9"/>
  <c r="M3650" i="9" s="1"/>
  <c r="O3649" i="9"/>
  <c r="M3649" i="9" s="1"/>
  <c r="O3648" i="9"/>
  <c r="M3648" i="9" s="1"/>
  <c r="O3647" i="9"/>
  <c r="M3647" i="9" s="1"/>
  <c r="O3646" i="9"/>
  <c r="M3646" i="9" s="1"/>
  <c r="O3645" i="9"/>
  <c r="M3645" i="9" s="1"/>
  <c r="O3644" i="9"/>
  <c r="M3644" i="9" s="1"/>
  <c r="O3643" i="9"/>
  <c r="M3643" i="9" s="1"/>
  <c r="O3642" i="9"/>
  <c r="M3642" i="9" s="1"/>
  <c r="O3641" i="9"/>
  <c r="M3641" i="9" s="1"/>
  <c r="O3640" i="9"/>
  <c r="M3640" i="9" s="1"/>
  <c r="O3639" i="9"/>
  <c r="M3639" i="9" s="1"/>
  <c r="O3638" i="9"/>
  <c r="M3638" i="9" s="1"/>
  <c r="O3637" i="9"/>
  <c r="M3637" i="9" s="1"/>
  <c r="O3636" i="9"/>
  <c r="M3636" i="9" s="1"/>
  <c r="O3635" i="9"/>
  <c r="M3635" i="9" s="1"/>
  <c r="O3634" i="9"/>
  <c r="M3634" i="9" s="1"/>
  <c r="O3633" i="9"/>
  <c r="M3633" i="9" s="1"/>
  <c r="O3632" i="9"/>
  <c r="M3632" i="9" s="1"/>
  <c r="O3631" i="9"/>
  <c r="M3631" i="9" s="1"/>
  <c r="O3630" i="9"/>
  <c r="M3630" i="9" s="1"/>
  <c r="O3629" i="9"/>
  <c r="M3629" i="9" s="1"/>
  <c r="O3628" i="9"/>
  <c r="M3628" i="9" s="1"/>
  <c r="O3627" i="9"/>
  <c r="M3627" i="9" s="1"/>
  <c r="O3626" i="9"/>
  <c r="M3626" i="9" s="1"/>
  <c r="O3625" i="9"/>
  <c r="M3625" i="9" s="1"/>
  <c r="O3624" i="9"/>
  <c r="M3624" i="9" s="1"/>
  <c r="O3623" i="9"/>
  <c r="M3623" i="9" s="1"/>
  <c r="O3622" i="9"/>
  <c r="M3622" i="9" s="1"/>
  <c r="O3621" i="9"/>
  <c r="M3621" i="9" s="1"/>
  <c r="O3620" i="9"/>
  <c r="M3620" i="9" s="1"/>
  <c r="O3619" i="9"/>
  <c r="M3619" i="9" s="1"/>
  <c r="O3618" i="9"/>
  <c r="M3618" i="9" s="1"/>
  <c r="O3617" i="9"/>
  <c r="M3617" i="9" s="1"/>
  <c r="O3616" i="9"/>
  <c r="M3616" i="9" s="1"/>
  <c r="O3615" i="9"/>
  <c r="M3615" i="9" s="1"/>
  <c r="O3614" i="9"/>
  <c r="M3614" i="9" s="1"/>
  <c r="O3613" i="9"/>
  <c r="M3613" i="9" s="1"/>
  <c r="O3612" i="9"/>
  <c r="M3612" i="9" s="1"/>
  <c r="O3611" i="9"/>
  <c r="M3611" i="9" s="1"/>
  <c r="O3610" i="9"/>
  <c r="M3610" i="9" s="1"/>
  <c r="O3609" i="9"/>
  <c r="M3609" i="9" s="1"/>
  <c r="O3608" i="9"/>
  <c r="M3608" i="9" s="1"/>
  <c r="O3607" i="9"/>
  <c r="M3607" i="9" s="1"/>
  <c r="O3606" i="9"/>
  <c r="M3606" i="9" s="1"/>
  <c r="O3605" i="9"/>
  <c r="M3605" i="9" s="1"/>
  <c r="O3604" i="9"/>
  <c r="M3604" i="9" s="1"/>
  <c r="O3603" i="9"/>
  <c r="M3603" i="9" s="1"/>
  <c r="O3602" i="9"/>
  <c r="M3602" i="9" s="1"/>
  <c r="O3601" i="9"/>
  <c r="M3601" i="9" s="1"/>
  <c r="O3600" i="9"/>
  <c r="M3600" i="9" s="1"/>
  <c r="O3599" i="9"/>
  <c r="M3599" i="9" s="1"/>
  <c r="O3598" i="9"/>
  <c r="M3598" i="9" s="1"/>
  <c r="O3597" i="9"/>
  <c r="M3597" i="9" s="1"/>
  <c r="O3596" i="9"/>
  <c r="M3596" i="9" s="1"/>
  <c r="O3595" i="9"/>
  <c r="M3595" i="9" s="1"/>
  <c r="O3594" i="9"/>
  <c r="M3594" i="9" s="1"/>
  <c r="O3593" i="9"/>
  <c r="M3593" i="9" s="1"/>
  <c r="O3592" i="9"/>
  <c r="M3592" i="9" s="1"/>
  <c r="O3591" i="9"/>
  <c r="M3591" i="9" s="1"/>
  <c r="O3590" i="9"/>
  <c r="M3590" i="9" s="1"/>
  <c r="O3589" i="9"/>
  <c r="M3589" i="9" s="1"/>
  <c r="O3588" i="9"/>
  <c r="M3588" i="9" s="1"/>
  <c r="O3587" i="9"/>
  <c r="M3587" i="9" s="1"/>
  <c r="O3586" i="9"/>
  <c r="M3586" i="9" s="1"/>
  <c r="O3585" i="9"/>
  <c r="M3585" i="9" s="1"/>
  <c r="O3584" i="9"/>
  <c r="M3584" i="9" s="1"/>
  <c r="O3583" i="9"/>
  <c r="M3583" i="9" s="1"/>
  <c r="O3582" i="9"/>
  <c r="M3582" i="9" s="1"/>
  <c r="O3581" i="9"/>
  <c r="M3581" i="9" s="1"/>
  <c r="O3580" i="9"/>
  <c r="M3580" i="9" s="1"/>
  <c r="O3579" i="9"/>
  <c r="M3579" i="9" s="1"/>
  <c r="O3578" i="9"/>
  <c r="M3578" i="9" s="1"/>
  <c r="O3577" i="9"/>
  <c r="M3577" i="9" s="1"/>
  <c r="O3576" i="9"/>
  <c r="M3576" i="9" s="1"/>
  <c r="O3575" i="9"/>
  <c r="M3575" i="9" s="1"/>
  <c r="O3574" i="9"/>
  <c r="M3574" i="9" s="1"/>
  <c r="O3573" i="9"/>
  <c r="M3573" i="9" s="1"/>
  <c r="O3572" i="9"/>
  <c r="M3572" i="9" s="1"/>
  <c r="O3571" i="9"/>
  <c r="M3571" i="9" s="1"/>
  <c r="O3570" i="9"/>
  <c r="M3570" i="9" s="1"/>
  <c r="O3569" i="9"/>
  <c r="M3569" i="9" s="1"/>
  <c r="O3568" i="9"/>
  <c r="M3568" i="9" s="1"/>
  <c r="O3567" i="9"/>
  <c r="M3567" i="9" s="1"/>
  <c r="O3566" i="9"/>
  <c r="M3566" i="9" s="1"/>
  <c r="O3565" i="9"/>
  <c r="M3565" i="9" s="1"/>
  <c r="O3564" i="9"/>
  <c r="M3564" i="9" s="1"/>
  <c r="O3563" i="9"/>
  <c r="M3563" i="9" s="1"/>
  <c r="O3562" i="9"/>
  <c r="M3562" i="9" s="1"/>
  <c r="O3561" i="9"/>
  <c r="M3561" i="9" s="1"/>
  <c r="O3560" i="9"/>
  <c r="M3560" i="9" s="1"/>
  <c r="O3559" i="9"/>
  <c r="M3559" i="9" s="1"/>
  <c r="O3558" i="9"/>
  <c r="M3558" i="9" s="1"/>
  <c r="O3557" i="9"/>
  <c r="M3557" i="9" s="1"/>
  <c r="O3556" i="9"/>
  <c r="M3556" i="9" s="1"/>
  <c r="O3555" i="9"/>
  <c r="M3555" i="9" s="1"/>
  <c r="O3554" i="9"/>
  <c r="M3554" i="9" s="1"/>
  <c r="O3553" i="9"/>
  <c r="M3553" i="9" s="1"/>
  <c r="O3552" i="9"/>
  <c r="M3552" i="9" s="1"/>
  <c r="O3551" i="9"/>
  <c r="M3551" i="9" s="1"/>
  <c r="O3550" i="9"/>
  <c r="M3550" i="9" s="1"/>
  <c r="O3549" i="9"/>
  <c r="M3549" i="9" s="1"/>
  <c r="O3548" i="9"/>
  <c r="M3548" i="9" s="1"/>
  <c r="O3547" i="9"/>
  <c r="M3547" i="9" s="1"/>
  <c r="O3546" i="9"/>
  <c r="M3546" i="9" s="1"/>
  <c r="O3545" i="9"/>
  <c r="M3545" i="9" s="1"/>
  <c r="O3544" i="9"/>
  <c r="M3544" i="9" s="1"/>
  <c r="O3543" i="9"/>
  <c r="M3543" i="9" s="1"/>
  <c r="O3542" i="9"/>
  <c r="M3542" i="9" s="1"/>
  <c r="O3541" i="9"/>
  <c r="M3541" i="9" s="1"/>
  <c r="O3540" i="9"/>
  <c r="M3540" i="9" s="1"/>
  <c r="O3539" i="9"/>
  <c r="M3539" i="9" s="1"/>
  <c r="O3538" i="9"/>
  <c r="M3538" i="9" s="1"/>
  <c r="O3537" i="9"/>
  <c r="M3537" i="9" s="1"/>
  <c r="O3536" i="9"/>
  <c r="M3536" i="9" s="1"/>
  <c r="O3535" i="9"/>
  <c r="M3535" i="9" s="1"/>
  <c r="O3534" i="9"/>
  <c r="M3534" i="9" s="1"/>
  <c r="O3533" i="9"/>
  <c r="M3533" i="9" s="1"/>
  <c r="O3532" i="9"/>
  <c r="M3532" i="9" s="1"/>
  <c r="O3531" i="9"/>
  <c r="M3531" i="9" s="1"/>
  <c r="O3530" i="9"/>
  <c r="M3530" i="9" s="1"/>
  <c r="O3529" i="9"/>
  <c r="M3529" i="9" s="1"/>
  <c r="O3528" i="9"/>
  <c r="M3528" i="9" s="1"/>
  <c r="O3527" i="9"/>
  <c r="M3527" i="9" s="1"/>
  <c r="O3526" i="9"/>
  <c r="M3526" i="9" s="1"/>
  <c r="O3525" i="9"/>
  <c r="M3525" i="9" s="1"/>
  <c r="O3524" i="9"/>
  <c r="M3524" i="9" s="1"/>
  <c r="O3523" i="9"/>
  <c r="M3523" i="9" s="1"/>
  <c r="O3522" i="9"/>
  <c r="M3522" i="9" s="1"/>
  <c r="O3521" i="9"/>
  <c r="M3521" i="9" s="1"/>
  <c r="O3520" i="9"/>
  <c r="M3520" i="9" s="1"/>
  <c r="O3519" i="9"/>
  <c r="M3519" i="9" s="1"/>
  <c r="O3518" i="9"/>
  <c r="M3518" i="9" s="1"/>
  <c r="O3517" i="9"/>
  <c r="M3517" i="9" s="1"/>
  <c r="O3516" i="9"/>
  <c r="M3516" i="9" s="1"/>
  <c r="O3515" i="9"/>
  <c r="M3515" i="9" s="1"/>
  <c r="O3514" i="9"/>
  <c r="M3514" i="9" s="1"/>
  <c r="O3513" i="9"/>
  <c r="M3513" i="9" s="1"/>
  <c r="O3512" i="9"/>
  <c r="M3512" i="9" s="1"/>
  <c r="O3511" i="9"/>
  <c r="M3511" i="9" s="1"/>
  <c r="O3510" i="9"/>
  <c r="M3510" i="9" s="1"/>
  <c r="O3509" i="9"/>
  <c r="M3509" i="9" s="1"/>
  <c r="O3508" i="9"/>
  <c r="M3508" i="9" s="1"/>
  <c r="O3507" i="9"/>
  <c r="M3507" i="9" s="1"/>
  <c r="O3506" i="9"/>
  <c r="M3506" i="9" s="1"/>
  <c r="O3505" i="9"/>
  <c r="M3505" i="9" s="1"/>
  <c r="O3504" i="9"/>
  <c r="M3504" i="9" s="1"/>
  <c r="O3503" i="9"/>
  <c r="M3503" i="9" s="1"/>
  <c r="O3502" i="9"/>
  <c r="M3502" i="9" s="1"/>
  <c r="O3501" i="9"/>
  <c r="M3501" i="9" s="1"/>
  <c r="O3500" i="9"/>
  <c r="M3500" i="9" s="1"/>
  <c r="O3499" i="9"/>
  <c r="M3499" i="9" s="1"/>
  <c r="O3498" i="9"/>
  <c r="M3498" i="9" s="1"/>
  <c r="O3497" i="9"/>
  <c r="M3497" i="9" s="1"/>
  <c r="O3496" i="9"/>
  <c r="M3496" i="9" s="1"/>
  <c r="O3495" i="9"/>
  <c r="M3495" i="9" s="1"/>
  <c r="O3494" i="9"/>
  <c r="M3494" i="9" s="1"/>
  <c r="O3493" i="9"/>
  <c r="M3493" i="9" s="1"/>
  <c r="O3492" i="9"/>
  <c r="M3492" i="9" s="1"/>
  <c r="O3491" i="9"/>
  <c r="M3491" i="9" s="1"/>
  <c r="O3490" i="9"/>
  <c r="M3490" i="9" s="1"/>
  <c r="O3489" i="9"/>
  <c r="M3489" i="9" s="1"/>
  <c r="O3488" i="9"/>
  <c r="M3488" i="9" s="1"/>
  <c r="O3487" i="9"/>
  <c r="M3487" i="9" s="1"/>
  <c r="O3486" i="9"/>
  <c r="M3486" i="9" s="1"/>
  <c r="O3485" i="9"/>
  <c r="M3485" i="9" s="1"/>
  <c r="O3484" i="9"/>
  <c r="M3484" i="9" s="1"/>
  <c r="O3483" i="9"/>
  <c r="M3483" i="9" s="1"/>
  <c r="O3482" i="9"/>
  <c r="M3482" i="9" s="1"/>
  <c r="O3481" i="9"/>
  <c r="M3481" i="9" s="1"/>
  <c r="O3480" i="9"/>
  <c r="M3480" i="9" s="1"/>
  <c r="O3479" i="9"/>
  <c r="M3479" i="9" s="1"/>
  <c r="O3478" i="9"/>
  <c r="M3478" i="9" s="1"/>
  <c r="O3477" i="9"/>
  <c r="M3477" i="9" s="1"/>
  <c r="O3476" i="9"/>
  <c r="M3476" i="9" s="1"/>
  <c r="O3475" i="9"/>
  <c r="M3475" i="9" s="1"/>
  <c r="O3474" i="9"/>
  <c r="M3474" i="9" s="1"/>
  <c r="O3473" i="9"/>
  <c r="M3473" i="9" s="1"/>
  <c r="O3472" i="9"/>
  <c r="M3472" i="9" s="1"/>
  <c r="O3471" i="9"/>
  <c r="M3471" i="9" s="1"/>
  <c r="O3470" i="9"/>
  <c r="M3470" i="9" s="1"/>
  <c r="O3469" i="9"/>
  <c r="M3469" i="9" s="1"/>
  <c r="O3468" i="9"/>
  <c r="M3468" i="9" s="1"/>
  <c r="O3467" i="9"/>
  <c r="M3467" i="9" s="1"/>
  <c r="O3466" i="9"/>
  <c r="M3466" i="9" s="1"/>
  <c r="O3465" i="9"/>
  <c r="M3465" i="9" s="1"/>
  <c r="O3464" i="9"/>
  <c r="M3464" i="9" s="1"/>
  <c r="O3463" i="9"/>
  <c r="M3463" i="9" s="1"/>
  <c r="O3462" i="9"/>
  <c r="M3462" i="9" s="1"/>
  <c r="O3461" i="9"/>
  <c r="M3461" i="9" s="1"/>
  <c r="O3460" i="9"/>
  <c r="M3460" i="9" s="1"/>
  <c r="O3459" i="9"/>
  <c r="M3459" i="9" s="1"/>
  <c r="O3458" i="9"/>
  <c r="M3458" i="9" s="1"/>
  <c r="O3457" i="9"/>
  <c r="M3457" i="9" s="1"/>
  <c r="O3456" i="9"/>
  <c r="M3456" i="9" s="1"/>
  <c r="O3455" i="9"/>
  <c r="M3455" i="9" s="1"/>
  <c r="O3454" i="9"/>
  <c r="M3454" i="9" s="1"/>
  <c r="O3453" i="9"/>
  <c r="M3453" i="9" s="1"/>
  <c r="O3452" i="9"/>
  <c r="M3452" i="9" s="1"/>
  <c r="O3451" i="9"/>
  <c r="M3451" i="9" s="1"/>
  <c r="O3450" i="9"/>
  <c r="M3450" i="9" s="1"/>
  <c r="O3449" i="9"/>
  <c r="M3449" i="9" s="1"/>
  <c r="O3448" i="9"/>
  <c r="M3448" i="9" s="1"/>
  <c r="O3447" i="9"/>
  <c r="M3447" i="9" s="1"/>
  <c r="O3446" i="9"/>
  <c r="M3446" i="9" s="1"/>
  <c r="O3445" i="9"/>
  <c r="M3445" i="9" s="1"/>
  <c r="O3444" i="9"/>
  <c r="M3444" i="9" s="1"/>
  <c r="O3443" i="9"/>
  <c r="M3443" i="9" s="1"/>
  <c r="O3442" i="9"/>
  <c r="M3442" i="9" s="1"/>
  <c r="O3441" i="9"/>
  <c r="M3441" i="9" s="1"/>
  <c r="O3440" i="9"/>
  <c r="M3440" i="9" s="1"/>
  <c r="O3439" i="9"/>
  <c r="M3439" i="9" s="1"/>
  <c r="O3438" i="9"/>
  <c r="M3438" i="9" s="1"/>
  <c r="O3437" i="9"/>
  <c r="M3437" i="9" s="1"/>
  <c r="O3436" i="9"/>
  <c r="M3436" i="9" s="1"/>
  <c r="O3435" i="9"/>
  <c r="M3435" i="9" s="1"/>
  <c r="O3434" i="9"/>
  <c r="M3434" i="9" s="1"/>
  <c r="O3433" i="9"/>
  <c r="M3433" i="9" s="1"/>
  <c r="O3432" i="9"/>
  <c r="M3432" i="9" s="1"/>
  <c r="O3431" i="9"/>
  <c r="M3431" i="9" s="1"/>
  <c r="O3430" i="9"/>
  <c r="M3430" i="9" s="1"/>
  <c r="O3429" i="9"/>
  <c r="M3429" i="9" s="1"/>
  <c r="O3428" i="9"/>
  <c r="M3428" i="9" s="1"/>
  <c r="O3427" i="9"/>
  <c r="M3427" i="9" s="1"/>
  <c r="O3426" i="9"/>
  <c r="M3426" i="9" s="1"/>
  <c r="O3425" i="9"/>
  <c r="M3425" i="9" s="1"/>
  <c r="O3424" i="9"/>
  <c r="M3424" i="9" s="1"/>
  <c r="O3423" i="9"/>
  <c r="M3423" i="9" s="1"/>
  <c r="O3422" i="9"/>
  <c r="M3422" i="9" s="1"/>
  <c r="O3421" i="9"/>
  <c r="M3421" i="9" s="1"/>
  <c r="O3420" i="9"/>
  <c r="M3420" i="9" s="1"/>
  <c r="O3419" i="9"/>
  <c r="M3419" i="9" s="1"/>
  <c r="O3418" i="9"/>
  <c r="M3418" i="9" s="1"/>
  <c r="O3417" i="9"/>
  <c r="M3417" i="9" s="1"/>
  <c r="O3416" i="9"/>
  <c r="M3416" i="9" s="1"/>
  <c r="O3415" i="9"/>
  <c r="M3415" i="9" s="1"/>
  <c r="O3414" i="9"/>
  <c r="M3414" i="9" s="1"/>
  <c r="O3413" i="9"/>
  <c r="M3413" i="9" s="1"/>
  <c r="O3412" i="9"/>
  <c r="M3412" i="9" s="1"/>
  <c r="O3411" i="9"/>
  <c r="M3411" i="9" s="1"/>
  <c r="O3410" i="9"/>
  <c r="M3410" i="9" s="1"/>
  <c r="O3409" i="9"/>
  <c r="M3409" i="9" s="1"/>
  <c r="O3408" i="9"/>
  <c r="M3408" i="9" s="1"/>
  <c r="O3407" i="9"/>
  <c r="M3407" i="9" s="1"/>
  <c r="O3406" i="9"/>
  <c r="M3406" i="9" s="1"/>
  <c r="O3405" i="9"/>
  <c r="M3405" i="9" s="1"/>
  <c r="O3404" i="9"/>
  <c r="M3404" i="9" s="1"/>
  <c r="O3403" i="9"/>
  <c r="M3403" i="9" s="1"/>
  <c r="O3402" i="9"/>
  <c r="M3402" i="9" s="1"/>
  <c r="O3401" i="9"/>
  <c r="M3401" i="9" s="1"/>
  <c r="O3400" i="9"/>
  <c r="M3400" i="9" s="1"/>
  <c r="O3399" i="9"/>
  <c r="M3399" i="9" s="1"/>
  <c r="O3398" i="9"/>
  <c r="M3398" i="9" s="1"/>
  <c r="O3397" i="9"/>
  <c r="M3397" i="9" s="1"/>
  <c r="O3396" i="9"/>
  <c r="M3396" i="9" s="1"/>
  <c r="O3395" i="9"/>
  <c r="M3395" i="9" s="1"/>
  <c r="O3394" i="9"/>
  <c r="M3394" i="9" s="1"/>
  <c r="O3393" i="9"/>
  <c r="M3393" i="9" s="1"/>
  <c r="O3392" i="9"/>
  <c r="M3392" i="9" s="1"/>
  <c r="O3391" i="9"/>
  <c r="M3391" i="9" s="1"/>
  <c r="O3390" i="9"/>
  <c r="M3390" i="9" s="1"/>
  <c r="O3389" i="9"/>
  <c r="M3389" i="9" s="1"/>
  <c r="O3388" i="9"/>
  <c r="M3388" i="9" s="1"/>
  <c r="O3387" i="9"/>
  <c r="M3387" i="9" s="1"/>
  <c r="O3386" i="9"/>
  <c r="M3386" i="9" s="1"/>
  <c r="O3385" i="9"/>
  <c r="M3385" i="9" s="1"/>
  <c r="O3384" i="9"/>
  <c r="M3384" i="9" s="1"/>
  <c r="O3383" i="9"/>
  <c r="M3383" i="9" s="1"/>
  <c r="O3382" i="9"/>
  <c r="M3382" i="9" s="1"/>
  <c r="O3381" i="9"/>
  <c r="M3381" i="9" s="1"/>
  <c r="O3380" i="9"/>
  <c r="M3380" i="9" s="1"/>
  <c r="O3379" i="9"/>
  <c r="M3379" i="9" s="1"/>
  <c r="O3378" i="9"/>
  <c r="M3378" i="9" s="1"/>
  <c r="O3377" i="9"/>
  <c r="M3377" i="9" s="1"/>
  <c r="O3376" i="9"/>
  <c r="M3376" i="9" s="1"/>
  <c r="O3375" i="9"/>
  <c r="M3375" i="9" s="1"/>
  <c r="O3374" i="9"/>
  <c r="M3374" i="9" s="1"/>
  <c r="O3373" i="9"/>
  <c r="M3373" i="9" s="1"/>
  <c r="O3372" i="9"/>
  <c r="M3372" i="9" s="1"/>
  <c r="O3371" i="9"/>
  <c r="M3371" i="9" s="1"/>
  <c r="O3370" i="9"/>
  <c r="M3370" i="9" s="1"/>
  <c r="O3369" i="9"/>
  <c r="M3369" i="9" s="1"/>
  <c r="O3368" i="9"/>
  <c r="M3368" i="9" s="1"/>
  <c r="O3367" i="9"/>
  <c r="M3367" i="9" s="1"/>
  <c r="O3366" i="9"/>
  <c r="M3366" i="9" s="1"/>
  <c r="O3365" i="9"/>
  <c r="M3365" i="9" s="1"/>
  <c r="O3364" i="9"/>
  <c r="M3364" i="9" s="1"/>
  <c r="O3363" i="9"/>
  <c r="M3363" i="9" s="1"/>
  <c r="O3362" i="9"/>
  <c r="M3362" i="9" s="1"/>
  <c r="O3361" i="9"/>
  <c r="M3361" i="9" s="1"/>
  <c r="O3360" i="9"/>
  <c r="M3360" i="9" s="1"/>
  <c r="O3359" i="9"/>
  <c r="M3359" i="9" s="1"/>
  <c r="O3358" i="9"/>
  <c r="M3358" i="9" s="1"/>
  <c r="O3357" i="9"/>
  <c r="M3357" i="9" s="1"/>
  <c r="O3356" i="9"/>
  <c r="M3356" i="9" s="1"/>
  <c r="O3355" i="9"/>
  <c r="M3355" i="9" s="1"/>
  <c r="O3354" i="9"/>
  <c r="M3354" i="9" s="1"/>
  <c r="O3353" i="9"/>
  <c r="M3353" i="9" s="1"/>
  <c r="O3352" i="9"/>
  <c r="M3352" i="9" s="1"/>
  <c r="O3351" i="9"/>
  <c r="M3351" i="9" s="1"/>
  <c r="O3350" i="9"/>
  <c r="M3350" i="9" s="1"/>
  <c r="O3349" i="9"/>
  <c r="M3349" i="9" s="1"/>
  <c r="O3348" i="9"/>
  <c r="M3348" i="9" s="1"/>
  <c r="O3347" i="9"/>
  <c r="M3347" i="9" s="1"/>
  <c r="O3346" i="9"/>
  <c r="M3346" i="9" s="1"/>
  <c r="O3345" i="9"/>
  <c r="M3345" i="9" s="1"/>
  <c r="O3344" i="9"/>
  <c r="M3344" i="9" s="1"/>
  <c r="O3343" i="9"/>
  <c r="M3343" i="9" s="1"/>
  <c r="O3342" i="9"/>
  <c r="M3342" i="9" s="1"/>
  <c r="O3341" i="9"/>
  <c r="M3341" i="9" s="1"/>
  <c r="O3340" i="9"/>
  <c r="M3340" i="9" s="1"/>
  <c r="O3339" i="9"/>
  <c r="M3339" i="9" s="1"/>
  <c r="O3338" i="9"/>
  <c r="M3338" i="9" s="1"/>
  <c r="O3337" i="9"/>
  <c r="M3337" i="9" s="1"/>
  <c r="O3336" i="9"/>
  <c r="M3336" i="9" s="1"/>
  <c r="O3335" i="9"/>
  <c r="M3335" i="9" s="1"/>
  <c r="O3334" i="9"/>
  <c r="M3334" i="9" s="1"/>
  <c r="O3333" i="9"/>
  <c r="M3333" i="9" s="1"/>
  <c r="O3332" i="9"/>
  <c r="M3332" i="9" s="1"/>
  <c r="O3331" i="9"/>
  <c r="M3331" i="9" s="1"/>
  <c r="O3330" i="9"/>
  <c r="M3330" i="9" s="1"/>
  <c r="O3329" i="9"/>
  <c r="M3329" i="9" s="1"/>
  <c r="O3328" i="9"/>
  <c r="M3328" i="9" s="1"/>
  <c r="O3327" i="9"/>
  <c r="M3327" i="9" s="1"/>
  <c r="O3326" i="9"/>
  <c r="M3326" i="9" s="1"/>
  <c r="O3325" i="9"/>
  <c r="M3325" i="9" s="1"/>
  <c r="O3324" i="9"/>
  <c r="M3324" i="9" s="1"/>
  <c r="O3323" i="9"/>
  <c r="M3323" i="9" s="1"/>
  <c r="O3322" i="9"/>
  <c r="M3322" i="9" s="1"/>
  <c r="O3321" i="9"/>
  <c r="M3321" i="9" s="1"/>
  <c r="O3320" i="9"/>
  <c r="M3320" i="9" s="1"/>
  <c r="O3319" i="9"/>
  <c r="M3319" i="9" s="1"/>
  <c r="O3318" i="9"/>
  <c r="M3318" i="9" s="1"/>
  <c r="O3317" i="9"/>
  <c r="M3317" i="9" s="1"/>
  <c r="O3316" i="9"/>
  <c r="M3316" i="9" s="1"/>
  <c r="O3315" i="9"/>
  <c r="M3315" i="9" s="1"/>
  <c r="O3314" i="9"/>
  <c r="M3314" i="9" s="1"/>
  <c r="O3313" i="9"/>
  <c r="M3313" i="9" s="1"/>
  <c r="O3312" i="9"/>
  <c r="M3312" i="9" s="1"/>
  <c r="O3311" i="9"/>
  <c r="M3311" i="9" s="1"/>
  <c r="O3310" i="9"/>
  <c r="M3310" i="9" s="1"/>
  <c r="O3309" i="9"/>
  <c r="M3309" i="9" s="1"/>
  <c r="O3308" i="9"/>
  <c r="M3308" i="9" s="1"/>
  <c r="O3307" i="9"/>
  <c r="M3307" i="9" s="1"/>
  <c r="O3306" i="9"/>
  <c r="M3306" i="9" s="1"/>
  <c r="O3305" i="9"/>
  <c r="M3305" i="9" s="1"/>
  <c r="O3304" i="9"/>
  <c r="M3304" i="9" s="1"/>
  <c r="O3303" i="9"/>
  <c r="M3303" i="9" s="1"/>
  <c r="O3302" i="9"/>
  <c r="M3302" i="9" s="1"/>
  <c r="O3301" i="9"/>
  <c r="M3301" i="9" s="1"/>
  <c r="O3300" i="9"/>
  <c r="M3300" i="9" s="1"/>
  <c r="O3299" i="9"/>
  <c r="M3299" i="9" s="1"/>
  <c r="O3298" i="9"/>
  <c r="M3298" i="9" s="1"/>
  <c r="O3297" i="9"/>
  <c r="M3297" i="9" s="1"/>
  <c r="O3296" i="9"/>
  <c r="M3296" i="9" s="1"/>
  <c r="O3295" i="9"/>
  <c r="M3295" i="9" s="1"/>
  <c r="O3294" i="9"/>
  <c r="M3294" i="9" s="1"/>
  <c r="O3293" i="9"/>
  <c r="M3293" i="9" s="1"/>
  <c r="O3292" i="9"/>
  <c r="M3292" i="9" s="1"/>
  <c r="O3291" i="9"/>
  <c r="M3291" i="9" s="1"/>
  <c r="O3290" i="9"/>
  <c r="M3290" i="9" s="1"/>
  <c r="O3289" i="9"/>
  <c r="M3289" i="9" s="1"/>
  <c r="O3288" i="9"/>
  <c r="M3288" i="9" s="1"/>
  <c r="O3287" i="9"/>
  <c r="M3287" i="9" s="1"/>
  <c r="O3286" i="9"/>
  <c r="M3286" i="9" s="1"/>
  <c r="O3285" i="9"/>
  <c r="M3285" i="9" s="1"/>
  <c r="O3284" i="9"/>
  <c r="M3284" i="9" s="1"/>
  <c r="O3283" i="9"/>
  <c r="M3283" i="9" s="1"/>
  <c r="O3282" i="9"/>
  <c r="M3282" i="9" s="1"/>
  <c r="O3281" i="9"/>
  <c r="M3281" i="9" s="1"/>
  <c r="O3280" i="9"/>
  <c r="M3280" i="9" s="1"/>
  <c r="O3279" i="9"/>
  <c r="M3279" i="9" s="1"/>
  <c r="O3278" i="9"/>
  <c r="M3278" i="9" s="1"/>
  <c r="O3277" i="9"/>
  <c r="M3277" i="9" s="1"/>
  <c r="O3276" i="9"/>
  <c r="M3276" i="9" s="1"/>
  <c r="O3275" i="9"/>
  <c r="M3275" i="9" s="1"/>
  <c r="O3274" i="9"/>
  <c r="M3274" i="9" s="1"/>
  <c r="O3273" i="9"/>
  <c r="M3273" i="9" s="1"/>
  <c r="O3272" i="9"/>
  <c r="M3272" i="9" s="1"/>
  <c r="O3271" i="9"/>
  <c r="M3271" i="9" s="1"/>
  <c r="O3270" i="9"/>
  <c r="M3270" i="9" s="1"/>
  <c r="O3269" i="9"/>
  <c r="M3269" i="9" s="1"/>
  <c r="O3268" i="9"/>
  <c r="M3268" i="9" s="1"/>
  <c r="O3267" i="9"/>
  <c r="M3267" i="9" s="1"/>
  <c r="O3266" i="9"/>
  <c r="M3266" i="9" s="1"/>
  <c r="O3265" i="9"/>
  <c r="M3265" i="9" s="1"/>
  <c r="O3264" i="9"/>
  <c r="M3264" i="9" s="1"/>
  <c r="O3263" i="9"/>
  <c r="M3263" i="9" s="1"/>
  <c r="O3262" i="9"/>
  <c r="M3262" i="9" s="1"/>
  <c r="O3261" i="9"/>
  <c r="M3261" i="9" s="1"/>
  <c r="O3260" i="9"/>
  <c r="M3260" i="9" s="1"/>
  <c r="O3259" i="9"/>
  <c r="M3259" i="9" s="1"/>
  <c r="O3258" i="9"/>
  <c r="M3258" i="9" s="1"/>
  <c r="O3257" i="9"/>
  <c r="M3257" i="9" s="1"/>
  <c r="O3256" i="9"/>
  <c r="M3256" i="9" s="1"/>
  <c r="O3255" i="9"/>
  <c r="M3255" i="9" s="1"/>
  <c r="O3254" i="9"/>
  <c r="M3254" i="9" s="1"/>
  <c r="O3253" i="9"/>
  <c r="M3253" i="9" s="1"/>
  <c r="O3252" i="9"/>
  <c r="M3252" i="9" s="1"/>
  <c r="O3251" i="9"/>
  <c r="M3251" i="9" s="1"/>
  <c r="O3250" i="9"/>
  <c r="M3250" i="9" s="1"/>
  <c r="O3249" i="9"/>
  <c r="M3249" i="9" s="1"/>
  <c r="O3248" i="9"/>
  <c r="M3248" i="9" s="1"/>
  <c r="O3247" i="9"/>
  <c r="M3247" i="9" s="1"/>
  <c r="O3246" i="9"/>
  <c r="M3246" i="9" s="1"/>
  <c r="O3245" i="9"/>
  <c r="M3245" i="9" s="1"/>
  <c r="O3244" i="9"/>
  <c r="M3244" i="9" s="1"/>
  <c r="O3243" i="9"/>
  <c r="M3243" i="9" s="1"/>
  <c r="O3242" i="9"/>
  <c r="M3242" i="9" s="1"/>
  <c r="O3241" i="9"/>
  <c r="M3241" i="9" s="1"/>
  <c r="O3240" i="9"/>
  <c r="M3240" i="9" s="1"/>
  <c r="O3239" i="9"/>
  <c r="M3239" i="9" s="1"/>
  <c r="O3238" i="9"/>
  <c r="M3238" i="9" s="1"/>
  <c r="O3237" i="9"/>
  <c r="M3237" i="9" s="1"/>
  <c r="O3236" i="9"/>
  <c r="M3236" i="9" s="1"/>
  <c r="O3235" i="9"/>
  <c r="M3235" i="9" s="1"/>
  <c r="O3234" i="9"/>
  <c r="M3234" i="9" s="1"/>
  <c r="O3233" i="9"/>
  <c r="M3233" i="9" s="1"/>
  <c r="O3232" i="9"/>
  <c r="M3232" i="9" s="1"/>
  <c r="O3231" i="9"/>
  <c r="M3231" i="9" s="1"/>
  <c r="O3230" i="9"/>
  <c r="M3230" i="9" s="1"/>
  <c r="O3229" i="9"/>
  <c r="M3229" i="9" s="1"/>
  <c r="O3228" i="9"/>
  <c r="M3228" i="9" s="1"/>
  <c r="O3227" i="9"/>
  <c r="M3227" i="9" s="1"/>
  <c r="O3226" i="9"/>
  <c r="M3226" i="9" s="1"/>
  <c r="O3225" i="9"/>
  <c r="M3225" i="9" s="1"/>
  <c r="O3224" i="9"/>
  <c r="M3224" i="9" s="1"/>
  <c r="O3223" i="9"/>
  <c r="M3223" i="9" s="1"/>
  <c r="O3222" i="9"/>
  <c r="M3222" i="9" s="1"/>
  <c r="O3221" i="9"/>
  <c r="M3221" i="9" s="1"/>
  <c r="O3220" i="9"/>
  <c r="M3220" i="9" s="1"/>
  <c r="O3219" i="9"/>
  <c r="M3219" i="9" s="1"/>
  <c r="O3218" i="9"/>
  <c r="M3218" i="9" s="1"/>
  <c r="O3217" i="9"/>
  <c r="M3217" i="9" s="1"/>
  <c r="O3216" i="9"/>
  <c r="M3216" i="9" s="1"/>
  <c r="O3215" i="9"/>
  <c r="M3215" i="9" s="1"/>
  <c r="O3214" i="9"/>
  <c r="M3214" i="9" s="1"/>
  <c r="O3213" i="9"/>
  <c r="M3213" i="9" s="1"/>
  <c r="O3212" i="9"/>
  <c r="M3212" i="9" s="1"/>
  <c r="O3211" i="9"/>
  <c r="M3211" i="9" s="1"/>
  <c r="O3210" i="9"/>
  <c r="M3210" i="9" s="1"/>
  <c r="O3209" i="9"/>
  <c r="M3209" i="9" s="1"/>
  <c r="O3208" i="9"/>
  <c r="M3208" i="9" s="1"/>
  <c r="O3207" i="9"/>
  <c r="M3207" i="9" s="1"/>
  <c r="O3206" i="9"/>
  <c r="M3206" i="9" s="1"/>
  <c r="O3205" i="9"/>
  <c r="M3205" i="9" s="1"/>
  <c r="O3204" i="9"/>
  <c r="M3204" i="9" s="1"/>
  <c r="O3203" i="9"/>
  <c r="M3203" i="9" s="1"/>
  <c r="O3202" i="9"/>
  <c r="M3202" i="9" s="1"/>
  <c r="O3201" i="9"/>
  <c r="M3201" i="9" s="1"/>
  <c r="O3200" i="9"/>
  <c r="M3200" i="9" s="1"/>
  <c r="O3199" i="9"/>
  <c r="M3199" i="9" s="1"/>
  <c r="O3198" i="9"/>
  <c r="M3198" i="9" s="1"/>
  <c r="O3197" i="9"/>
  <c r="M3197" i="9" s="1"/>
  <c r="O3196" i="9"/>
  <c r="M3196" i="9" s="1"/>
  <c r="O3195" i="9"/>
  <c r="M3195" i="9" s="1"/>
  <c r="O3194" i="9"/>
  <c r="M3194" i="9" s="1"/>
  <c r="O3193" i="9"/>
  <c r="M3193" i="9" s="1"/>
  <c r="O3192" i="9"/>
  <c r="M3192" i="9" s="1"/>
  <c r="O3191" i="9"/>
  <c r="M3191" i="9" s="1"/>
  <c r="O3190" i="9"/>
  <c r="M3190" i="9" s="1"/>
  <c r="O3189" i="9"/>
  <c r="M3189" i="9" s="1"/>
  <c r="O3188" i="9"/>
  <c r="M3188" i="9" s="1"/>
  <c r="O3187" i="9"/>
  <c r="M3187" i="9" s="1"/>
  <c r="O3186" i="9"/>
  <c r="M3186" i="9" s="1"/>
  <c r="O3185" i="9"/>
  <c r="M3185" i="9" s="1"/>
  <c r="O3184" i="9"/>
  <c r="M3184" i="9" s="1"/>
  <c r="O3183" i="9"/>
  <c r="M3183" i="9" s="1"/>
  <c r="O3182" i="9"/>
  <c r="M3182" i="9" s="1"/>
  <c r="O3181" i="9"/>
  <c r="M3181" i="9" s="1"/>
  <c r="O3180" i="9"/>
  <c r="M3180" i="9" s="1"/>
  <c r="O3179" i="9"/>
  <c r="M3179" i="9" s="1"/>
  <c r="O3178" i="9"/>
  <c r="M3178" i="9" s="1"/>
  <c r="O3177" i="9"/>
  <c r="M3177" i="9" s="1"/>
  <c r="O3176" i="9"/>
  <c r="M3176" i="9" s="1"/>
  <c r="O3175" i="9"/>
  <c r="M3175" i="9" s="1"/>
  <c r="O3174" i="9"/>
  <c r="M3174" i="9" s="1"/>
  <c r="O3173" i="9"/>
  <c r="M3173" i="9" s="1"/>
  <c r="O3172" i="9"/>
  <c r="M3172" i="9" s="1"/>
  <c r="O3171" i="9"/>
  <c r="M3171" i="9" s="1"/>
  <c r="O3170" i="9"/>
  <c r="M3170" i="9" s="1"/>
  <c r="O3169" i="9"/>
  <c r="M3169" i="9" s="1"/>
  <c r="O3168" i="9"/>
  <c r="M3168" i="9" s="1"/>
  <c r="O3167" i="9"/>
  <c r="M3167" i="9" s="1"/>
  <c r="O3166" i="9"/>
  <c r="M3166" i="9" s="1"/>
  <c r="O3165" i="9"/>
  <c r="M3165" i="9" s="1"/>
  <c r="O3164" i="9"/>
  <c r="M3164" i="9" s="1"/>
  <c r="O3163" i="9"/>
  <c r="M3163" i="9" s="1"/>
  <c r="O3162" i="9"/>
  <c r="M3162" i="9" s="1"/>
  <c r="O3161" i="9"/>
  <c r="M3161" i="9" s="1"/>
  <c r="O3160" i="9"/>
  <c r="M3160" i="9" s="1"/>
  <c r="O3159" i="9"/>
  <c r="M3159" i="9" s="1"/>
  <c r="O3158" i="9"/>
  <c r="M3158" i="9" s="1"/>
  <c r="O3157" i="9"/>
  <c r="M3157" i="9" s="1"/>
  <c r="O3156" i="9"/>
  <c r="M3156" i="9" s="1"/>
  <c r="O3155" i="9"/>
  <c r="M3155" i="9" s="1"/>
  <c r="O3154" i="9"/>
  <c r="M3154" i="9" s="1"/>
  <c r="O3153" i="9"/>
  <c r="M3153" i="9" s="1"/>
  <c r="O3152" i="9"/>
  <c r="M3152" i="9" s="1"/>
  <c r="O3151" i="9"/>
  <c r="M3151" i="9" s="1"/>
  <c r="O3150" i="9"/>
  <c r="M3150" i="9" s="1"/>
  <c r="O3149" i="9"/>
  <c r="M3149" i="9" s="1"/>
  <c r="O3148" i="9"/>
  <c r="M3148" i="9" s="1"/>
  <c r="O3147" i="9"/>
  <c r="M3147" i="9" s="1"/>
  <c r="O3146" i="9"/>
  <c r="M3146" i="9" s="1"/>
  <c r="O3145" i="9"/>
  <c r="M3145" i="9" s="1"/>
  <c r="O3144" i="9"/>
  <c r="M3144" i="9" s="1"/>
  <c r="O3143" i="9"/>
  <c r="M3143" i="9" s="1"/>
  <c r="O3142" i="9"/>
  <c r="M3142" i="9" s="1"/>
  <c r="O3141" i="9"/>
  <c r="M3141" i="9" s="1"/>
  <c r="O3140" i="9"/>
  <c r="M3140" i="9" s="1"/>
  <c r="O3139" i="9"/>
  <c r="M3139" i="9" s="1"/>
  <c r="O3138" i="9"/>
  <c r="M3138" i="9" s="1"/>
  <c r="O3137" i="9"/>
  <c r="M3137" i="9" s="1"/>
  <c r="O3136" i="9"/>
  <c r="M3136" i="9" s="1"/>
  <c r="O3135" i="9"/>
  <c r="M3135" i="9" s="1"/>
  <c r="O3134" i="9"/>
  <c r="M3134" i="9" s="1"/>
  <c r="O3133" i="9"/>
  <c r="M3133" i="9" s="1"/>
  <c r="O3132" i="9"/>
  <c r="M3132" i="9" s="1"/>
  <c r="O3131" i="9"/>
  <c r="M3131" i="9" s="1"/>
  <c r="O3130" i="9"/>
  <c r="M3130" i="9" s="1"/>
  <c r="O3129" i="9"/>
  <c r="M3129" i="9" s="1"/>
  <c r="O3128" i="9"/>
  <c r="M3128" i="9" s="1"/>
  <c r="O3127" i="9"/>
  <c r="M3127" i="9" s="1"/>
  <c r="O3126" i="9"/>
  <c r="M3126" i="9" s="1"/>
  <c r="O3125" i="9"/>
  <c r="M3125" i="9" s="1"/>
  <c r="O3124" i="9"/>
  <c r="M3124" i="9" s="1"/>
  <c r="O3123" i="9"/>
  <c r="M3123" i="9" s="1"/>
  <c r="O3122" i="9"/>
  <c r="M3122" i="9" s="1"/>
  <c r="O3121" i="9"/>
  <c r="M3121" i="9" s="1"/>
  <c r="O3120" i="9"/>
  <c r="M3120" i="9" s="1"/>
  <c r="O3119" i="9"/>
  <c r="M3119" i="9" s="1"/>
  <c r="O3118" i="9"/>
  <c r="M3118" i="9" s="1"/>
  <c r="O3117" i="9"/>
  <c r="M3117" i="9" s="1"/>
  <c r="O3116" i="9"/>
  <c r="M3116" i="9" s="1"/>
  <c r="O3115" i="9"/>
  <c r="M3115" i="9" s="1"/>
  <c r="O3114" i="9"/>
  <c r="M3114" i="9" s="1"/>
  <c r="O3113" i="9"/>
  <c r="M3113" i="9" s="1"/>
  <c r="O3112" i="9"/>
  <c r="M3112" i="9" s="1"/>
  <c r="O3111" i="9"/>
  <c r="M3111" i="9" s="1"/>
  <c r="O3110" i="9"/>
  <c r="M3110" i="9" s="1"/>
  <c r="O3109" i="9"/>
  <c r="M3109" i="9" s="1"/>
  <c r="O3108" i="9"/>
  <c r="M3108" i="9" s="1"/>
  <c r="O3107" i="9"/>
  <c r="M3107" i="9" s="1"/>
  <c r="O3106" i="9"/>
  <c r="M3106" i="9" s="1"/>
  <c r="O3105" i="9"/>
  <c r="M3105" i="9" s="1"/>
  <c r="O3104" i="9"/>
  <c r="M3104" i="9" s="1"/>
  <c r="O3103" i="9"/>
  <c r="M3103" i="9" s="1"/>
  <c r="O3102" i="9"/>
  <c r="M3102" i="9" s="1"/>
  <c r="O3101" i="9"/>
  <c r="M3101" i="9" s="1"/>
  <c r="O3100" i="9"/>
  <c r="M3100" i="9" s="1"/>
  <c r="O3099" i="9"/>
  <c r="M3099" i="9" s="1"/>
  <c r="O3098" i="9"/>
  <c r="M3098" i="9" s="1"/>
  <c r="O3097" i="9"/>
  <c r="M3097" i="9" s="1"/>
  <c r="O3096" i="9"/>
  <c r="M3096" i="9" s="1"/>
  <c r="O3095" i="9"/>
  <c r="M3095" i="9" s="1"/>
  <c r="O3094" i="9"/>
  <c r="M3094" i="9" s="1"/>
  <c r="O3093" i="9"/>
  <c r="M3093" i="9" s="1"/>
  <c r="O3092" i="9"/>
  <c r="M3092" i="9" s="1"/>
  <c r="O3091" i="9"/>
  <c r="M3091" i="9" s="1"/>
  <c r="O3090" i="9"/>
  <c r="M3090" i="9" s="1"/>
  <c r="O3089" i="9"/>
  <c r="M3089" i="9" s="1"/>
  <c r="O3088" i="9"/>
  <c r="M3088" i="9" s="1"/>
  <c r="O3087" i="9"/>
  <c r="M3087" i="9" s="1"/>
  <c r="O3086" i="9"/>
  <c r="M3086" i="9" s="1"/>
  <c r="O3085" i="9"/>
  <c r="M3085" i="9" s="1"/>
  <c r="O3084" i="9"/>
  <c r="M3084" i="9" s="1"/>
  <c r="O3083" i="9"/>
  <c r="M3083" i="9" s="1"/>
  <c r="O3082" i="9"/>
  <c r="M3082" i="9" s="1"/>
  <c r="O3081" i="9"/>
  <c r="M3081" i="9" s="1"/>
  <c r="O3080" i="9"/>
  <c r="M3080" i="9" s="1"/>
  <c r="O3079" i="9"/>
  <c r="M3079" i="9" s="1"/>
  <c r="O3078" i="9"/>
  <c r="M3078" i="9" s="1"/>
  <c r="O3077" i="9"/>
  <c r="M3077" i="9" s="1"/>
  <c r="O3076" i="9"/>
  <c r="M3076" i="9" s="1"/>
  <c r="O3075" i="9"/>
  <c r="M3075" i="9" s="1"/>
  <c r="O3074" i="9"/>
  <c r="M3074" i="9" s="1"/>
  <c r="O3073" i="9"/>
  <c r="M3073" i="9" s="1"/>
  <c r="O3072" i="9"/>
  <c r="M3072" i="9" s="1"/>
  <c r="O3071" i="9"/>
  <c r="M3071" i="9" s="1"/>
  <c r="O3070" i="9"/>
  <c r="M3070" i="9" s="1"/>
  <c r="O3069" i="9"/>
  <c r="M3069" i="9" s="1"/>
  <c r="O3068" i="9"/>
  <c r="M3068" i="9" s="1"/>
  <c r="O3067" i="9"/>
  <c r="M3067" i="9" s="1"/>
  <c r="O3066" i="9"/>
  <c r="M3066" i="9" s="1"/>
  <c r="O3065" i="9"/>
  <c r="M3065" i="9" s="1"/>
  <c r="O3064" i="9"/>
  <c r="M3064" i="9" s="1"/>
  <c r="O3063" i="9"/>
  <c r="M3063" i="9" s="1"/>
  <c r="O3062" i="9"/>
  <c r="M3062" i="9" s="1"/>
  <c r="O3061" i="9"/>
  <c r="M3061" i="9" s="1"/>
  <c r="O3060" i="9"/>
  <c r="M3060" i="9" s="1"/>
  <c r="O3059" i="9"/>
  <c r="M3059" i="9" s="1"/>
  <c r="O3058" i="9"/>
  <c r="M3058" i="9" s="1"/>
  <c r="O3057" i="9"/>
  <c r="M3057" i="9" s="1"/>
  <c r="O3056" i="9"/>
  <c r="M3056" i="9" s="1"/>
  <c r="O3055" i="9"/>
  <c r="M3055" i="9" s="1"/>
  <c r="O3054" i="9"/>
  <c r="M3054" i="9" s="1"/>
  <c r="O3053" i="9"/>
  <c r="M3053" i="9" s="1"/>
  <c r="O3052" i="9"/>
  <c r="M3052" i="9" s="1"/>
  <c r="O3051" i="9"/>
  <c r="M3051" i="9" s="1"/>
  <c r="O3050" i="9"/>
  <c r="M3050" i="9" s="1"/>
  <c r="O3049" i="9"/>
  <c r="M3049" i="9" s="1"/>
  <c r="O3048" i="9"/>
  <c r="M3048" i="9" s="1"/>
  <c r="O3047" i="9"/>
  <c r="M3047" i="9" s="1"/>
  <c r="O3046" i="9"/>
  <c r="M3046" i="9" s="1"/>
  <c r="O3045" i="9"/>
  <c r="M3045" i="9" s="1"/>
  <c r="O3044" i="9"/>
  <c r="M3044" i="9" s="1"/>
  <c r="O3043" i="9"/>
  <c r="M3043" i="9" s="1"/>
  <c r="O3042" i="9"/>
  <c r="M3042" i="9" s="1"/>
  <c r="O3041" i="9"/>
  <c r="M3041" i="9" s="1"/>
  <c r="O3040" i="9"/>
  <c r="M3040" i="9" s="1"/>
  <c r="O3039" i="9"/>
  <c r="M3039" i="9" s="1"/>
  <c r="O3038" i="9"/>
  <c r="M3038" i="9" s="1"/>
  <c r="O3037" i="9"/>
  <c r="M3037" i="9" s="1"/>
  <c r="O3036" i="9"/>
  <c r="M3036" i="9" s="1"/>
  <c r="O3035" i="9"/>
  <c r="M3035" i="9" s="1"/>
  <c r="O3034" i="9"/>
  <c r="M3034" i="9" s="1"/>
  <c r="O3033" i="9"/>
  <c r="M3033" i="9" s="1"/>
  <c r="O3032" i="9"/>
  <c r="M3032" i="9" s="1"/>
  <c r="O3031" i="9"/>
  <c r="M3031" i="9" s="1"/>
  <c r="O3030" i="9"/>
  <c r="M3030" i="9" s="1"/>
  <c r="O3029" i="9"/>
  <c r="M3029" i="9" s="1"/>
  <c r="O3028" i="9"/>
  <c r="M3028" i="9" s="1"/>
  <c r="O3027" i="9"/>
  <c r="M3027" i="9" s="1"/>
  <c r="O3026" i="9"/>
  <c r="M3026" i="9" s="1"/>
  <c r="O3025" i="9"/>
  <c r="M3025" i="9" s="1"/>
  <c r="O3024" i="9"/>
  <c r="M3024" i="9" s="1"/>
  <c r="O3023" i="9"/>
  <c r="M3023" i="9" s="1"/>
  <c r="O3022" i="9"/>
  <c r="M3022" i="9" s="1"/>
  <c r="O3021" i="9"/>
  <c r="M3021" i="9" s="1"/>
  <c r="O3020" i="9"/>
  <c r="M3020" i="9" s="1"/>
  <c r="O3019" i="9"/>
  <c r="M3019" i="9" s="1"/>
  <c r="O3018" i="9"/>
  <c r="M3018" i="9" s="1"/>
  <c r="O3017" i="9"/>
  <c r="M3017" i="9" s="1"/>
  <c r="O3016" i="9"/>
  <c r="M3016" i="9" s="1"/>
  <c r="O3015" i="9"/>
  <c r="M3015" i="9" s="1"/>
  <c r="O3014" i="9"/>
  <c r="M3014" i="9" s="1"/>
  <c r="O3013" i="9"/>
  <c r="M3013" i="9" s="1"/>
  <c r="O3012" i="9"/>
  <c r="M3012" i="9" s="1"/>
  <c r="O3011" i="9"/>
  <c r="M3011" i="9" s="1"/>
  <c r="O3010" i="9"/>
  <c r="M3010" i="9" s="1"/>
  <c r="O3009" i="9"/>
  <c r="M3009" i="9" s="1"/>
  <c r="O3008" i="9"/>
  <c r="M3008" i="9" s="1"/>
  <c r="O3007" i="9"/>
  <c r="M3007" i="9" s="1"/>
  <c r="O3006" i="9"/>
  <c r="M3006" i="9" s="1"/>
  <c r="O3005" i="9"/>
  <c r="M3005" i="9" s="1"/>
  <c r="O3004" i="9"/>
  <c r="M3004" i="9" s="1"/>
  <c r="O3003" i="9"/>
  <c r="M3003" i="9" s="1"/>
  <c r="O3002" i="9"/>
  <c r="M3002" i="9" s="1"/>
  <c r="O3001" i="9"/>
  <c r="M3001" i="9" s="1"/>
  <c r="O3000" i="9"/>
  <c r="M3000" i="9" s="1"/>
  <c r="O2999" i="9"/>
  <c r="M2999" i="9" s="1"/>
  <c r="O2998" i="9"/>
  <c r="M2998" i="9" s="1"/>
  <c r="O2997" i="9"/>
  <c r="M2997" i="9" s="1"/>
  <c r="O2996" i="9"/>
  <c r="M2996" i="9" s="1"/>
  <c r="O2995" i="9"/>
  <c r="M2995" i="9" s="1"/>
  <c r="O2994" i="9"/>
  <c r="M2994" i="9" s="1"/>
  <c r="O2993" i="9"/>
  <c r="M2993" i="9" s="1"/>
  <c r="O2992" i="9"/>
  <c r="M2992" i="9" s="1"/>
  <c r="O2991" i="9"/>
  <c r="M2991" i="9" s="1"/>
  <c r="O2990" i="9"/>
  <c r="M2990" i="9" s="1"/>
  <c r="O2989" i="9"/>
  <c r="M2989" i="9" s="1"/>
  <c r="O2988" i="9"/>
  <c r="M2988" i="9" s="1"/>
  <c r="O2987" i="9"/>
  <c r="M2987" i="9" s="1"/>
  <c r="O2986" i="9"/>
  <c r="M2986" i="9" s="1"/>
  <c r="O2985" i="9"/>
  <c r="M2985" i="9" s="1"/>
  <c r="O2984" i="9"/>
  <c r="M2984" i="9" s="1"/>
  <c r="O2983" i="9"/>
  <c r="M2983" i="9" s="1"/>
  <c r="O2982" i="9"/>
  <c r="M2982" i="9" s="1"/>
  <c r="O2981" i="9"/>
  <c r="M2981" i="9" s="1"/>
  <c r="O2980" i="9"/>
  <c r="M2980" i="9" s="1"/>
  <c r="O2979" i="9"/>
  <c r="M2979" i="9" s="1"/>
  <c r="O2978" i="9"/>
  <c r="M2978" i="9" s="1"/>
  <c r="O2977" i="9"/>
  <c r="M2977" i="9" s="1"/>
  <c r="O2976" i="9"/>
  <c r="M2976" i="9" s="1"/>
  <c r="O2975" i="9"/>
  <c r="M2975" i="9" s="1"/>
  <c r="O2974" i="9"/>
  <c r="M2974" i="9" s="1"/>
  <c r="O2973" i="9"/>
  <c r="M2973" i="9" s="1"/>
  <c r="O2972" i="9"/>
  <c r="M2972" i="9" s="1"/>
  <c r="O2971" i="9"/>
  <c r="M2971" i="9" s="1"/>
  <c r="O2970" i="9"/>
  <c r="M2970" i="9" s="1"/>
  <c r="O2969" i="9"/>
  <c r="M2969" i="9" s="1"/>
  <c r="O2968" i="9"/>
  <c r="M2968" i="9" s="1"/>
  <c r="O2967" i="9"/>
  <c r="M2967" i="9" s="1"/>
  <c r="O2966" i="9"/>
  <c r="M2966" i="9" s="1"/>
  <c r="O2965" i="9"/>
  <c r="M2965" i="9" s="1"/>
  <c r="O2964" i="9"/>
  <c r="M2964" i="9" s="1"/>
  <c r="O2963" i="9"/>
  <c r="M2963" i="9" s="1"/>
  <c r="O2962" i="9"/>
  <c r="M2962" i="9" s="1"/>
  <c r="O2961" i="9"/>
  <c r="M2961" i="9" s="1"/>
  <c r="O2960" i="9"/>
  <c r="M2960" i="9" s="1"/>
  <c r="O2959" i="9"/>
  <c r="M2959" i="9" s="1"/>
  <c r="O2958" i="9"/>
  <c r="M2958" i="9" s="1"/>
  <c r="O2957" i="9"/>
  <c r="M2957" i="9" s="1"/>
  <c r="O2956" i="9"/>
  <c r="M2956" i="9" s="1"/>
  <c r="O2955" i="9"/>
  <c r="M2955" i="9" s="1"/>
  <c r="O2954" i="9"/>
  <c r="M2954" i="9" s="1"/>
  <c r="O2953" i="9"/>
  <c r="M2953" i="9" s="1"/>
  <c r="O2952" i="9"/>
  <c r="M2952" i="9" s="1"/>
  <c r="O2951" i="9"/>
  <c r="M2951" i="9" s="1"/>
  <c r="O2950" i="9"/>
  <c r="M2950" i="9" s="1"/>
  <c r="O2949" i="9"/>
  <c r="M2949" i="9" s="1"/>
  <c r="O2948" i="9"/>
  <c r="M2948" i="9" s="1"/>
  <c r="O2947" i="9"/>
  <c r="M2947" i="9" s="1"/>
  <c r="O2946" i="9"/>
  <c r="M2946" i="9" s="1"/>
  <c r="O2945" i="9"/>
  <c r="M2945" i="9" s="1"/>
  <c r="O2944" i="9"/>
  <c r="M2944" i="9" s="1"/>
  <c r="O2943" i="9"/>
  <c r="M2943" i="9" s="1"/>
  <c r="O2942" i="9"/>
  <c r="M2942" i="9" s="1"/>
  <c r="O2941" i="9"/>
  <c r="M2941" i="9" s="1"/>
  <c r="O2940" i="9"/>
  <c r="M2940" i="9" s="1"/>
  <c r="O2939" i="9"/>
  <c r="M2939" i="9" s="1"/>
  <c r="O2938" i="9"/>
  <c r="M2938" i="9" s="1"/>
  <c r="O2937" i="9"/>
  <c r="M2937" i="9" s="1"/>
  <c r="O2936" i="9"/>
  <c r="M2936" i="9" s="1"/>
  <c r="O2935" i="9"/>
  <c r="M2935" i="9" s="1"/>
  <c r="O2934" i="9"/>
  <c r="M2934" i="9" s="1"/>
  <c r="O2933" i="9"/>
  <c r="M2933" i="9" s="1"/>
  <c r="O2932" i="9"/>
  <c r="M2932" i="9" s="1"/>
  <c r="O2931" i="9"/>
  <c r="M2931" i="9" s="1"/>
  <c r="O2930" i="9"/>
  <c r="M2930" i="9" s="1"/>
  <c r="O2929" i="9"/>
  <c r="M2929" i="9" s="1"/>
  <c r="O2928" i="9"/>
  <c r="M2928" i="9" s="1"/>
  <c r="O2927" i="9"/>
  <c r="M2927" i="9" s="1"/>
  <c r="O2926" i="9"/>
  <c r="M2926" i="9" s="1"/>
  <c r="O2925" i="9"/>
  <c r="M2925" i="9" s="1"/>
  <c r="O2924" i="9"/>
  <c r="M2924" i="9" s="1"/>
  <c r="O2923" i="9"/>
  <c r="M2923" i="9" s="1"/>
  <c r="O2922" i="9"/>
  <c r="M2922" i="9" s="1"/>
  <c r="O2921" i="9"/>
  <c r="M2921" i="9" s="1"/>
  <c r="O2920" i="9"/>
  <c r="M2920" i="9" s="1"/>
  <c r="O2919" i="9"/>
  <c r="M2919" i="9" s="1"/>
  <c r="O2918" i="9"/>
  <c r="M2918" i="9" s="1"/>
  <c r="O2917" i="9"/>
  <c r="M2917" i="9" s="1"/>
  <c r="O2916" i="9"/>
  <c r="M2916" i="9" s="1"/>
  <c r="O2915" i="9"/>
  <c r="M2915" i="9" s="1"/>
  <c r="O2914" i="9"/>
  <c r="M2914" i="9" s="1"/>
  <c r="O2913" i="9"/>
  <c r="M2913" i="9" s="1"/>
  <c r="O2912" i="9"/>
  <c r="M2912" i="9" s="1"/>
  <c r="O2911" i="9"/>
  <c r="M2911" i="9" s="1"/>
  <c r="O2910" i="9"/>
  <c r="M2910" i="9" s="1"/>
  <c r="O2909" i="9"/>
  <c r="M2909" i="9" s="1"/>
  <c r="O2908" i="9"/>
  <c r="M2908" i="9" s="1"/>
  <c r="O2907" i="9"/>
  <c r="M2907" i="9" s="1"/>
  <c r="O2906" i="9"/>
  <c r="M2906" i="9" s="1"/>
  <c r="O2905" i="9"/>
  <c r="M2905" i="9" s="1"/>
  <c r="O2904" i="9"/>
  <c r="M2904" i="9" s="1"/>
  <c r="O2903" i="9"/>
  <c r="M2903" i="9" s="1"/>
  <c r="O2902" i="9"/>
  <c r="M2902" i="9" s="1"/>
  <c r="O2901" i="9"/>
  <c r="M2901" i="9" s="1"/>
  <c r="O2900" i="9"/>
  <c r="M2900" i="9" s="1"/>
  <c r="O2899" i="9"/>
  <c r="M2899" i="9" s="1"/>
  <c r="O2898" i="9"/>
  <c r="M2898" i="9" s="1"/>
  <c r="O2897" i="9"/>
  <c r="M2897" i="9" s="1"/>
  <c r="O2896" i="9"/>
  <c r="M2896" i="9" s="1"/>
  <c r="O2895" i="9"/>
  <c r="M2895" i="9" s="1"/>
  <c r="O2894" i="9"/>
  <c r="M2894" i="9" s="1"/>
  <c r="O2893" i="9"/>
  <c r="M2893" i="9" s="1"/>
  <c r="O2892" i="9"/>
  <c r="M2892" i="9" s="1"/>
  <c r="O2891" i="9"/>
  <c r="M2891" i="9" s="1"/>
  <c r="O2890" i="9"/>
  <c r="M2890" i="9" s="1"/>
  <c r="O2889" i="9"/>
  <c r="M2889" i="9" s="1"/>
  <c r="O2888" i="9"/>
  <c r="M2888" i="9" s="1"/>
  <c r="O2887" i="9"/>
  <c r="M2887" i="9" s="1"/>
  <c r="O2886" i="9"/>
  <c r="M2886" i="9" s="1"/>
  <c r="O2885" i="9"/>
  <c r="M2885" i="9" s="1"/>
  <c r="O2884" i="9"/>
  <c r="M2884" i="9" s="1"/>
  <c r="O2883" i="9"/>
  <c r="M2883" i="9" s="1"/>
  <c r="O2882" i="9"/>
  <c r="M2882" i="9" s="1"/>
  <c r="O2881" i="9"/>
  <c r="M2881" i="9" s="1"/>
  <c r="O2880" i="9"/>
  <c r="M2880" i="9" s="1"/>
  <c r="O2879" i="9"/>
  <c r="M2879" i="9" s="1"/>
  <c r="O2878" i="9"/>
  <c r="M2878" i="9" s="1"/>
  <c r="O2877" i="9"/>
  <c r="M2877" i="9" s="1"/>
  <c r="O2876" i="9"/>
  <c r="M2876" i="9" s="1"/>
  <c r="O2875" i="9"/>
  <c r="M2875" i="9" s="1"/>
  <c r="O2874" i="9"/>
  <c r="M2874" i="9" s="1"/>
  <c r="O2873" i="9"/>
  <c r="M2873" i="9" s="1"/>
  <c r="O2872" i="9"/>
  <c r="M2872" i="9" s="1"/>
  <c r="O2871" i="9"/>
  <c r="M2871" i="9" s="1"/>
  <c r="O2870" i="9"/>
  <c r="M2870" i="9" s="1"/>
  <c r="O2869" i="9"/>
  <c r="M2869" i="9" s="1"/>
  <c r="O2868" i="9"/>
  <c r="M2868" i="9" s="1"/>
  <c r="O2867" i="9"/>
  <c r="M2867" i="9" s="1"/>
  <c r="O2866" i="9"/>
  <c r="M2866" i="9" s="1"/>
  <c r="O2865" i="9"/>
  <c r="M2865" i="9" s="1"/>
  <c r="O2864" i="9"/>
  <c r="M2864" i="9" s="1"/>
  <c r="O2863" i="9"/>
  <c r="M2863" i="9" s="1"/>
  <c r="O2862" i="9"/>
  <c r="M2862" i="9" s="1"/>
  <c r="O2861" i="9"/>
  <c r="M2861" i="9" s="1"/>
  <c r="O2860" i="9"/>
  <c r="M2860" i="9" s="1"/>
  <c r="O2859" i="9"/>
  <c r="M2859" i="9" s="1"/>
  <c r="O2858" i="9"/>
  <c r="M2858" i="9" s="1"/>
  <c r="O2857" i="9"/>
  <c r="M2857" i="9" s="1"/>
  <c r="O2856" i="9"/>
  <c r="M2856" i="9" s="1"/>
  <c r="O2855" i="9"/>
  <c r="M2855" i="9" s="1"/>
  <c r="O2854" i="9"/>
  <c r="M2854" i="9" s="1"/>
  <c r="O2853" i="9"/>
  <c r="M2853" i="9" s="1"/>
  <c r="O2852" i="9"/>
  <c r="M2852" i="9" s="1"/>
  <c r="O2851" i="9"/>
  <c r="M2851" i="9" s="1"/>
  <c r="O2850" i="9"/>
  <c r="M2850" i="9" s="1"/>
  <c r="O2849" i="9"/>
  <c r="M2849" i="9" s="1"/>
  <c r="O2848" i="9"/>
  <c r="M2848" i="9" s="1"/>
  <c r="O2847" i="9"/>
  <c r="M2847" i="9" s="1"/>
  <c r="O2846" i="9"/>
  <c r="M2846" i="9" s="1"/>
  <c r="O2845" i="9"/>
  <c r="M2845" i="9" s="1"/>
  <c r="O2844" i="9"/>
  <c r="M2844" i="9" s="1"/>
  <c r="O2843" i="9"/>
  <c r="M2843" i="9" s="1"/>
  <c r="O2842" i="9"/>
  <c r="M2842" i="9" s="1"/>
  <c r="O2841" i="9"/>
  <c r="M2841" i="9" s="1"/>
  <c r="O2840" i="9"/>
  <c r="M2840" i="9" s="1"/>
  <c r="O2839" i="9"/>
  <c r="M2839" i="9" s="1"/>
  <c r="O2838" i="9"/>
  <c r="M2838" i="9" s="1"/>
  <c r="O2837" i="9"/>
  <c r="M2837" i="9" s="1"/>
  <c r="O2836" i="9"/>
  <c r="M2836" i="9" s="1"/>
  <c r="O2835" i="9"/>
  <c r="M2835" i="9" s="1"/>
  <c r="O2834" i="9"/>
  <c r="M2834" i="9" s="1"/>
  <c r="O2833" i="9"/>
  <c r="M2833" i="9" s="1"/>
  <c r="O2832" i="9"/>
  <c r="M2832" i="9" s="1"/>
  <c r="O2831" i="9"/>
  <c r="M2831" i="9" s="1"/>
  <c r="O2830" i="9"/>
  <c r="M2830" i="9" s="1"/>
  <c r="O2829" i="9"/>
  <c r="M2829" i="9" s="1"/>
  <c r="O2828" i="9"/>
  <c r="M2828" i="9" s="1"/>
  <c r="O2827" i="9"/>
  <c r="M2827" i="9" s="1"/>
  <c r="O2826" i="9"/>
  <c r="M2826" i="9" s="1"/>
  <c r="O2825" i="9"/>
  <c r="M2825" i="9" s="1"/>
  <c r="O2824" i="9"/>
  <c r="M2824" i="9" s="1"/>
  <c r="O2823" i="9"/>
  <c r="M2823" i="9" s="1"/>
  <c r="O2822" i="9"/>
  <c r="M2822" i="9" s="1"/>
  <c r="O2821" i="9"/>
  <c r="M2821" i="9" s="1"/>
  <c r="O2820" i="9"/>
  <c r="M2820" i="9" s="1"/>
  <c r="O2819" i="9"/>
  <c r="M2819" i="9" s="1"/>
  <c r="O2818" i="9"/>
  <c r="M2818" i="9" s="1"/>
  <c r="O2817" i="9"/>
  <c r="M2817" i="9" s="1"/>
  <c r="O2816" i="9"/>
  <c r="M2816" i="9" s="1"/>
  <c r="O2815" i="9"/>
  <c r="M2815" i="9" s="1"/>
  <c r="O2814" i="9"/>
  <c r="M2814" i="9" s="1"/>
  <c r="O2813" i="9"/>
  <c r="M2813" i="9" s="1"/>
  <c r="O2812" i="9"/>
  <c r="M2812" i="9" s="1"/>
  <c r="O2811" i="9"/>
  <c r="M2811" i="9" s="1"/>
  <c r="O2810" i="9"/>
  <c r="M2810" i="9" s="1"/>
  <c r="O2809" i="9"/>
  <c r="M2809" i="9" s="1"/>
  <c r="O2808" i="9"/>
  <c r="M2808" i="9" s="1"/>
  <c r="O2807" i="9"/>
  <c r="M2807" i="9" s="1"/>
  <c r="O2806" i="9"/>
  <c r="M2806" i="9" s="1"/>
  <c r="O2805" i="9"/>
  <c r="M2805" i="9" s="1"/>
  <c r="O2804" i="9"/>
  <c r="M2804" i="9" s="1"/>
  <c r="O2803" i="9"/>
  <c r="M2803" i="9" s="1"/>
  <c r="O2802" i="9"/>
  <c r="M2802" i="9" s="1"/>
  <c r="O2801" i="9"/>
  <c r="M2801" i="9" s="1"/>
  <c r="O2800" i="9"/>
  <c r="M2800" i="9" s="1"/>
  <c r="O2799" i="9"/>
  <c r="M2799" i="9" s="1"/>
  <c r="O2798" i="9"/>
  <c r="M2798" i="9" s="1"/>
  <c r="O2797" i="9"/>
  <c r="M2797" i="9" s="1"/>
  <c r="O2796" i="9"/>
  <c r="M2796" i="9" s="1"/>
  <c r="O2795" i="9"/>
  <c r="M2795" i="9" s="1"/>
  <c r="O2794" i="9"/>
  <c r="M2794" i="9" s="1"/>
  <c r="O2793" i="9"/>
  <c r="M2793" i="9" s="1"/>
  <c r="O2792" i="9"/>
  <c r="M2792" i="9" s="1"/>
  <c r="O2791" i="9"/>
  <c r="M2791" i="9" s="1"/>
  <c r="O2790" i="9"/>
  <c r="M2790" i="9" s="1"/>
  <c r="O2789" i="9"/>
  <c r="M2789" i="9" s="1"/>
  <c r="O2788" i="9"/>
  <c r="M2788" i="9" s="1"/>
  <c r="O2787" i="9"/>
  <c r="M2787" i="9" s="1"/>
  <c r="O2786" i="9"/>
  <c r="M2786" i="9" s="1"/>
  <c r="O2785" i="9"/>
  <c r="M2785" i="9" s="1"/>
  <c r="O2784" i="9"/>
  <c r="M2784" i="9" s="1"/>
  <c r="O2783" i="9"/>
  <c r="M2783" i="9" s="1"/>
  <c r="O2782" i="9"/>
  <c r="M2782" i="9" s="1"/>
  <c r="O2781" i="9"/>
  <c r="M2781" i="9" s="1"/>
  <c r="O2780" i="9"/>
  <c r="M2780" i="9" s="1"/>
  <c r="O2779" i="9"/>
  <c r="M2779" i="9" s="1"/>
  <c r="O2778" i="9"/>
  <c r="M2778" i="9" s="1"/>
  <c r="O2777" i="9"/>
  <c r="M2777" i="9" s="1"/>
  <c r="O2776" i="9"/>
  <c r="M2776" i="9" s="1"/>
  <c r="O2775" i="9"/>
  <c r="M2775" i="9" s="1"/>
  <c r="O2774" i="9"/>
  <c r="M2774" i="9" s="1"/>
  <c r="O2773" i="9"/>
  <c r="M2773" i="9" s="1"/>
  <c r="O2772" i="9"/>
  <c r="M2772" i="9" s="1"/>
  <c r="O2771" i="9"/>
  <c r="M2771" i="9" s="1"/>
  <c r="O2770" i="9"/>
  <c r="M2770" i="9" s="1"/>
  <c r="O2769" i="9"/>
  <c r="M2769" i="9" s="1"/>
  <c r="O2768" i="9"/>
  <c r="M2768" i="9" s="1"/>
  <c r="O2767" i="9"/>
  <c r="M2767" i="9" s="1"/>
  <c r="O2766" i="9"/>
  <c r="M2766" i="9" s="1"/>
  <c r="O2765" i="9"/>
  <c r="M2765" i="9" s="1"/>
  <c r="O2764" i="9"/>
  <c r="M2764" i="9" s="1"/>
  <c r="O2763" i="9"/>
  <c r="M2763" i="9" s="1"/>
  <c r="O2762" i="9"/>
  <c r="M2762" i="9" s="1"/>
  <c r="O2761" i="9"/>
  <c r="M2761" i="9" s="1"/>
  <c r="O2760" i="9"/>
  <c r="M2760" i="9" s="1"/>
  <c r="O2759" i="9"/>
  <c r="M2759" i="9" s="1"/>
  <c r="O2758" i="9"/>
  <c r="M2758" i="9" s="1"/>
  <c r="O2757" i="9"/>
  <c r="M2757" i="9" s="1"/>
  <c r="O2756" i="9"/>
  <c r="M2756" i="9" s="1"/>
  <c r="O2755" i="9"/>
  <c r="M2755" i="9" s="1"/>
  <c r="O2754" i="9"/>
  <c r="M2754" i="9" s="1"/>
  <c r="O2753" i="9"/>
  <c r="M2753" i="9" s="1"/>
  <c r="O2752" i="9"/>
  <c r="M2752" i="9" s="1"/>
  <c r="O2751" i="9"/>
  <c r="M2751" i="9" s="1"/>
  <c r="O2750" i="9"/>
  <c r="M2750" i="9" s="1"/>
  <c r="O2749" i="9"/>
  <c r="M2749" i="9" s="1"/>
  <c r="O2748" i="9"/>
  <c r="M2748" i="9" s="1"/>
  <c r="O2747" i="9"/>
  <c r="M2747" i="9" s="1"/>
  <c r="O2746" i="9"/>
  <c r="M2746" i="9" s="1"/>
  <c r="O2745" i="9"/>
  <c r="M2745" i="9" s="1"/>
  <c r="O2744" i="9"/>
  <c r="M2744" i="9" s="1"/>
  <c r="O2743" i="9"/>
  <c r="M2743" i="9" s="1"/>
  <c r="O2742" i="9"/>
  <c r="M2742" i="9" s="1"/>
  <c r="O2741" i="9"/>
  <c r="M2741" i="9" s="1"/>
  <c r="O2740" i="9"/>
  <c r="M2740" i="9" s="1"/>
  <c r="O2739" i="9"/>
  <c r="M2739" i="9" s="1"/>
  <c r="O2738" i="9"/>
  <c r="M2738" i="9" s="1"/>
  <c r="O2737" i="9"/>
  <c r="M2737" i="9" s="1"/>
  <c r="O2736" i="9"/>
  <c r="M2736" i="9" s="1"/>
  <c r="O2735" i="9"/>
  <c r="M2735" i="9" s="1"/>
  <c r="O2734" i="9"/>
  <c r="M2734" i="9" s="1"/>
  <c r="O2733" i="9"/>
  <c r="M2733" i="9" s="1"/>
  <c r="O2732" i="9"/>
  <c r="M2732" i="9" s="1"/>
  <c r="O2731" i="9"/>
  <c r="M2731" i="9" s="1"/>
  <c r="O2730" i="9"/>
  <c r="M2730" i="9" s="1"/>
  <c r="O2729" i="9"/>
  <c r="M2729" i="9" s="1"/>
  <c r="O2728" i="9"/>
  <c r="M2728" i="9" s="1"/>
  <c r="O2727" i="9"/>
  <c r="M2727" i="9" s="1"/>
  <c r="O2726" i="9"/>
  <c r="M2726" i="9" s="1"/>
  <c r="O2725" i="9"/>
  <c r="M2725" i="9" s="1"/>
  <c r="O2724" i="9"/>
  <c r="M2724" i="9" s="1"/>
  <c r="O2723" i="9"/>
  <c r="M2723" i="9" s="1"/>
  <c r="O2722" i="9"/>
  <c r="M2722" i="9" s="1"/>
  <c r="O2721" i="9"/>
  <c r="M2721" i="9" s="1"/>
  <c r="O2720" i="9"/>
  <c r="M2720" i="9" s="1"/>
  <c r="O2719" i="9"/>
  <c r="M2719" i="9" s="1"/>
  <c r="O2718" i="9"/>
  <c r="M2718" i="9" s="1"/>
  <c r="O2717" i="9"/>
  <c r="M2717" i="9" s="1"/>
  <c r="O2716" i="9"/>
  <c r="M2716" i="9" s="1"/>
  <c r="O2715" i="9"/>
  <c r="M2715" i="9" s="1"/>
  <c r="O2714" i="9"/>
  <c r="M2714" i="9" s="1"/>
  <c r="O2713" i="9"/>
  <c r="M2713" i="9" s="1"/>
  <c r="O2712" i="9"/>
  <c r="M2712" i="9" s="1"/>
  <c r="O2711" i="9"/>
  <c r="M2711" i="9" s="1"/>
  <c r="O2710" i="9"/>
  <c r="M2710" i="9" s="1"/>
  <c r="O2709" i="9"/>
  <c r="M2709" i="9" s="1"/>
  <c r="O2708" i="9"/>
  <c r="M2708" i="9" s="1"/>
  <c r="O2707" i="9"/>
  <c r="M2707" i="9" s="1"/>
  <c r="O2706" i="9"/>
  <c r="M2706" i="9" s="1"/>
  <c r="O2705" i="9"/>
  <c r="M2705" i="9" s="1"/>
  <c r="O2704" i="9"/>
  <c r="M2704" i="9" s="1"/>
  <c r="O2703" i="9"/>
  <c r="M2703" i="9" s="1"/>
  <c r="O2702" i="9"/>
  <c r="M2702" i="9" s="1"/>
  <c r="O2701" i="9"/>
  <c r="M2701" i="9" s="1"/>
  <c r="O2700" i="9"/>
  <c r="M2700" i="9" s="1"/>
  <c r="O2699" i="9"/>
  <c r="M2699" i="9" s="1"/>
  <c r="O2698" i="9"/>
  <c r="M2698" i="9" s="1"/>
  <c r="O2697" i="9"/>
  <c r="M2697" i="9" s="1"/>
  <c r="O2696" i="9"/>
  <c r="M2696" i="9" s="1"/>
  <c r="O2695" i="9"/>
  <c r="M2695" i="9" s="1"/>
  <c r="O2694" i="9"/>
  <c r="M2694" i="9" s="1"/>
  <c r="O2693" i="9"/>
  <c r="M2693" i="9" s="1"/>
  <c r="O2692" i="9"/>
  <c r="M2692" i="9" s="1"/>
  <c r="O2691" i="9"/>
  <c r="M2691" i="9" s="1"/>
  <c r="O2690" i="9"/>
  <c r="M2690" i="9" s="1"/>
  <c r="O2689" i="9"/>
  <c r="M2689" i="9" s="1"/>
  <c r="O2688" i="9"/>
  <c r="M2688" i="9" s="1"/>
  <c r="O2687" i="9"/>
  <c r="M2687" i="9" s="1"/>
  <c r="O2686" i="9"/>
  <c r="M2686" i="9" s="1"/>
  <c r="O2685" i="9"/>
  <c r="M2685" i="9" s="1"/>
  <c r="O2684" i="9"/>
  <c r="M2684" i="9" s="1"/>
  <c r="O2683" i="9"/>
  <c r="M2683" i="9" s="1"/>
  <c r="O2682" i="9"/>
  <c r="M2682" i="9" s="1"/>
  <c r="O2681" i="9"/>
  <c r="M2681" i="9" s="1"/>
  <c r="O2680" i="9"/>
  <c r="M2680" i="9" s="1"/>
  <c r="O2679" i="9"/>
  <c r="M2679" i="9" s="1"/>
  <c r="O2678" i="9"/>
  <c r="M2678" i="9" s="1"/>
  <c r="O2677" i="9"/>
  <c r="M2677" i="9" s="1"/>
  <c r="O2676" i="9"/>
  <c r="M2676" i="9" s="1"/>
  <c r="O2675" i="9"/>
  <c r="M2675" i="9" s="1"/>
  <c r="O2674" i="9"/>
  <c r="M2674" i="9" s="1"/>
  <c r="O2673" i="9"/>
  <c r="M2673" i="9" s="1"/>
  <c r="O2672" i="9"/>
  <c r="M2672" i="9" s="1"/>
  <c r="O2671" i="9"/>
  <c r="M2671" i="9" s="1"/>
  <c r="O2670" i="9"/>
  <c r="M2670" i="9" s="1"/>
  <c r="O2669" i="9"/>
  <c r="M2669" i="9" s="1"/>
  <c r="O2668" i="9"/>
  <c r="M2668" i="9" s="1"/>
  <c r="O2667" i="9"/>
  <c r="M2667" i="9" s="1"/>
  <c r="O2666" i="9"/>
  <c r="M2666" i="9" s="1"/>
  <c r="O2665" i="9"/>
  <c r="M2665" i="9" s="1"/>
  <c r="O2664" i="9"/>
  <c r="M2664" i="9" s="1"/>
  <c r="O2663" i="9"/>
  <c r="M2663" i="9" s="1"/>
  <c r="O2662" i="9"/>
  <c r="M2662" i="9" s="1"/>
  <c r="O2661" i="9"/>
  <c r="M2661" i="9" s="1"/>
  <c r="O2660" i="9"/>
  <c r="M2660" i="9" s="1"/>
  <c r="O2659" i="9"/>
  <c r="M2659" i="9" s="1"/>
  <c r="O2658" i="9"/>
  <c r="M2658" i="9" s="1"/>
  <c r="O2657" i="9"/>
  <c r="M2657" i="9" s="1"/>
  <c r="O2656" i="9"/>
  <c r="M2656" i="9" s="1"/>
  <c r="O2655" i="9"/>
  <c r="M2655" i="9" s="1"/>
  <c r="O2654" i="9"/>
  <c r="M2654" i="9" s="1"/>
  <c r="O2653" i="9"/>
  <c r="M2653" i="9" s="1"/>
  <c r="O2652" i="9"/>
  <c r="M2652" i="9" s="1"/>
  <c r="O2651" i="9"/>
  <c r="M2651" i="9" s="1"/>
  <c r="O2650" i="9"/>
  <c r="M2650" i="9" s="1"/>
  <c r="O2649" i="9"/>
  <c r="M2649" i="9" s="1"/>
  <c r="O2648" i="9"/>
  <c r="M2648" i="9" s="1"/>
  <c r="O2647" i="9"/>
  <c r="M2647" i="9" s="1"/>
  <c r="O2646" i="9"/>
  <c r="M2646" i="9" s="1"/>
  <c r="O2645" i="9"/>
  <c r="M2645" i="9" s="1"/>
  <c r="O2644" i="9"/>
  <c r="M2644" i="9" s="1"/>
  <c r="O2643" i="9"/>
  <c r="M2643" i="9" s="1"/>
  <c r="O2642" i="9"/>
  <c r="M2642" i="9" s="1"/>
  <c r="O2641" i="9"/>
  <c r="M2641" i="9" s="1"/>
  <c r="O2640" i="9"/>
  <c r="M2640" i="9" s="1"/>
  <c r="O2639" i="9"/>
  <c r="M2639" i="9" s="1"/>
  <c r="O2638" i="9"/>
  <c r="M2638" i="9" s="1"/>
  <c r="O2637" i="9"/>
  <c r="M2637" i="9" s="1"/>
  <c r="O2636" i="9"/>
  <c r="M2636" i="9" s="1"/>
  <c r="O2635" i="9"/>
  <c r="M2635" i="9" s="1"/>
  <c r="O2634" i="9"/>
  <c r="M2634" i="9" s="1"/>
  <c r="O2633" i="9"/>
  <c r="M2633" i="9" s="1"/>
  <c r="O2632" i="9"/>
  <c r="M2632" i="9" s="1"/>
  <c r="O2631" i="9"/>
  <c r="M2631" i="9" s="1"/>
  <c r="O2630" i="9"/>
  <c r="M2630" i="9" s="1"/>
  <c r="O2629" i="9"/>
  <c r="M2629" i="9" s="1"/>
  <c r="O2628" i="9"/>
  <c r="M2628" i="9" s="1"/>
  <c r="O2627" i="9"/>
  <c r="M2627" i="9" s="1"/>
  <c r="O2626" i="9"/>
  <c r="M2626" i="9" s="1"/>
  <c r="O2625" i="9"/>
  <c r="M2625" i="9" s="1"/>
  <c r="O2624" i="9"/>
  <c r="M2624" i="9" s="1"/>
  <c r="O2623" i="9"/>
  <c r="M2623" i="9" s="1"/>
  <c r="O2622" i="9"/>
  <c r="M2622" i="9" s="1"/>
  <c r="O2621" i="9"/>
  <c r="M2621" i="9" s="1"/>
  <c r="O2620" i="9"/>
  <c r="M2620" i="9" s="1"/>
  <c r="O2619" i="9"/>
  <c r="M2619" i="9" s="1"/>
  <c r="O2618" i="9"/>
  <c r="M2618" i="9" s="1"/>
  <c r="O2617" i="9"/>
  <c r="M2617" i="9" s="1"/>
  <c r="O2616" i="9"/>
  <c r="M2616" i="9" s="1"/>
  <c r="O2615" i="9"/>
  <c r="M2615" i="9" s="1"/>
  <c r="O2614" i="9"/>
  <c r="M2614" i="9" s="1"/>
  <c r="O2613" i="9"/>
  <c r="M2613" i="9" s="1"/>
  <c r="O2612" i="9"/>
  <c r="M2612" i="9" s="1"/>
  <c r="O2611" i="9"/>
  <c r="M2611" i="9" s="1"/>
  <c r="O2610" i="9"/>
  <c r="M2610" i="9" s="1"/>
  <c r="O2609" i="9"/>
  <c r="M2609" i="9" s="1"/>
  <c r="O2608" i="9"/>
  <c r="M2608" i="9" s="1"/>
  <c r="O2607" i="9"/>
  <c r="M2607" i="9" s="1"/>
  <c r="O2606" i="9"/>
  <c r="M2606" i="9" s="1"/>
  <c r="O2605" i="9"/>
  <c r="M2605" i="9" s="1"/>
  <c r="O2604" i="9"/>
  <c r="M2604" i="9" s="1"/>
  <c r="O2603" i="9"/>
  <c r="M2603" i="9" s="1"/>
  <c r="O2602" i="9"/>
  <c r="M2602" i="9" s="1"/>
  <c r="O2601" i="9"/>
  <c r="M2601" i="9" s="1"/>
  <c r="O2600" i="9"/>
  <c r="M2600" i="9" s="1"/>
  <c r="O2599" i="9"/>
  <c r="M2599" i="9" s="1"/>
  <c r="O2598" i="9"/>
  <c r="M2598" i="9" s="1"/>
  <c r="O2597" i="9"/>
  <c r="M2597" i="9" s="1"/>
  <c r="O2596" i="9"/>
  <c r="M2596" i="9" s="1"/>
  <c r="O2595" i="9"/>
  <c r="M2595" i="9" s="1"/>
  <c r="O2594" i="9"/>
  <c r="M2594" i="9" s="1"/>
  <c r="O2593" i="9"/>
  <c r="M2593" i="9" s="1"/>
  <c r="O2592" i="9"/>
  <c r="M2592" i="9" s="1"/>
  <c r="O2591" i="9"/>
  <c r="M2591" i="9" s="1"/>
  <c r="O2590" i="9"/>
  <c r="M2590" i="9" s="1"/>
  <c r="O2589" i="9"/>
  <c r="M2589" i="9" s="1"/>
  <c r="O2588" i="9"/>
  <c r="M2588" i="9" s="1"/>
  <c r="O2587" i="9"/>
  <c r="M2587" i="9" s="1"/>
  <c r="O2586" i="9"/>
  <c r="M2586" i="9" s="1"/>
  <c r="O2585" i="9"/>
  <c r="M2585" i="9" s="1"/>
  <c r="O2584" i="9"/>
  <c r="M2584" i="9" s="1"/>
  <c r="O2583" i="9"/>
  <c r="M2583" i="9" s="1"/>
  <c r="O2582" i="9"/>
  <c r="M2582" i="9" s="1"/>
  <c r="O2581" i="9"/>
  <c r="M2581" i="9" s="1"/>
  <c r="O2580" i="9"/>
  <c r="M2580" i="9" s="1"/>
  <c r="O2579" i="9"/>
  <c r="M2579" i="9" s="1"/>
  <c r="O2578" i="9"/>
  <c r="M2578" i="9" s="1"/>
  <c r="O2577" i="9"/>
  <c r="M2577" i="9" s="1"/>
  <c r="O2576" i="9"/>
  <c r="M2576" i="9" s="1"/>
  <c r="O2575" i="9"/>
  <c r="M2575" i="9" s="1"/>
  <c r="O2574" i="9"/>
  <c r="M2574" i="9" s="1"/>
  <c r="O2573" i="9"/>
  <c r="M2573" i="9" s="1"/>
  <c r="O2572" i="9"/>
  <c r="M2572" i="9" s="1"/>
  <c r="O2571" i="9"/>
  <c r="M2571" i="9" s="1"/>
  <c r="O2570" i="9"/>
  <c r="M2570" i="9" s="1"/>
  <c r="O2569" i="9"/>
  <c r="M2569" i="9" s="1"/>
  <c r="O2568" i="9"/>
  <c r="M2568" i="9" s="1"/>
  <c r="O2567" i="9"/>
  <c r="M2567" i="9" s="1"/>
  <c r="O2566" i="9"/>
  <c r="M2566" i="9" s="1"/>
  <c r="O2565" i="9"/>
  <c r="M2565" i="9" s="1"/>
  <c r="O2564" i="9"/>
  <c r="M2564" i="9" s="1"/>
  <c r="O2563" i="9"/>
  <c r="M2563" i="9" s="1"/>
  <c r="O2562" i="9"/>
  <c r="M2562" i="9" s="1"/>
  <c r="O2561" i="9"/>
  <c r="M2561" i="9" s="1"/>
  <c r="O2560" i="9"/>
  <c r="M2560" i="9" s="1"/>
  <c r="O2559" i="9"/>
  <c r="M2559" i="9" s="1"/>
  <c r="O2558" i="9"/>
  <c r="M2558" i="9" s="1"/>
  <c r="O2557" i="9"/>
  <c r="M2557" i="9" s="1"/>
  <c r="O2556" i="9"/>
  <c r="M2556" i="9" s="1"/>
  <c r="O2555" i="9"/>
  <c r="M2555" i="9" s="1"/>
  <c r="O2554" i="9"/>
  <c r="M2554" i="9" s="1"/>
  <c r="O2553" i="9"/>
  <c r="M2553" i="9" s="1"/>
  <c r="O2552" i="9"/>
  <c r="M2552" i="9" s="1"/>
  <c r="O2551" i="9"/>
  <c r="M2551" i="9" s="1"/>
  <c r="O2550" i="9"/>
  <c r="M2550" i="9" s="1"/>
  <c r="O2549" i="9"/>
  <c r="M2549" i="9" s="1"/>
  <c r="O2548" i="9"/>
  <c r="M2548" i="9" s="1"/>
  <c r="O2547" i="9"/>
  <c r="M2547" i="9" s="1"/>
  <c r="O2546" i="9"/>
  <c r="M2546" i="9" s="1"/>
  <c r="O2545" i="9"/>
  <c r="M2545" i="9" s="1"/>
  <c r="O2544" i="9"/>
  <c r="M2544" i="9" s="1"/>
  <c r="O2543" i="9"/>
  <c r="M2543" i="9" s="1"/>
  <c r="O2542" i="9"/>
  <c r="M2542" i="9" s="1"/>
  <c r="O2541" i="9"/>
  <c r="M2541" i="9" s="1"/>
  <c r="O2540" i="9"/>
  <c r="M2540" i="9" s="1"/>
  <c r="O2539" i="9"/>
  <c r="M2539" i="9" s="1"/>
  <c r="O2538" i="9"/>
  <c r="M2538" i="9" s="1"/>
  <c r="O2537" i="9"/>
  <c r="M2537" i="9" s="1"/>
  <c r="O2536" i="9"/>
  <c r="M2536" i="9" s="1"/>
  <c r="O2535" i="9"/>
  <c r="M2535" i="9" s="1"/>
  <c r="O2534" i="9"/>
  <c r="M2534" i="9" s="1"/>
  <c r="O2533" i="9"/>
  <c r="M2533" i="9" s="1"/>
  <c r="O2532" i="9"/>
  <c r="M2532" i="9" s="1"/>
  <c r="O2531" i="9"/>
  <c r="M2531" i="9" s="1"/>
  <c r="O2530" i="9"/>
  <c r="M2530" i="9" s="1"/>
  <c r="O2529" i="9"/>
  <c r="M2529" i="9" s="1"/>
  <c r="O2528" i="9"/>
  <c r="M2528" i="9" s="1"/>
  <c r="O2527" i="9"/>
  <c r="M2527" i="9" s="1"/>
  <c r="O2526" i="9"/>
  <c r="M2526" i="9" s="1"/>
  <c r="O2525" i="9"/>
  <c r="M2525" i="9" s="1"/>
  <c r="O2524" i="9"/>
  <c r="M2524" i="9" s="1"/>
  <c r="O2523" i="9"/>
  <c r="M2523" i="9" s="1"/>
  <c r="O2522" i="9"/>
  <c r="M2522" i="9" s="1"/>
  <c r="O2521" i="9"/>
  <c r="M2521" i="9" s="1"/>
  <c r="O2520" i="9"/>
  <c r="M2520" i="9" s="1"/>
  <c r="O2519" i="9"/>
  <c r="M2519" i="9" s="1"/>
  <c r="O2518" i="9"/>
  <c r="M2518" i="9" s="1"/>
  <c r="O2517" i="9"/>
  <c r="M2517" i="9" s="1"/>
  <c r="O2516" i="9"/>
  <c r="M2516" i="9" s="1"/>
  <c r="O2515" i="9"/>
  <c r="M2515" i="9" s="1"/>
  <c r="O2514" i="9"/>
  <c r="M2514" i="9" s="1"/>
  <c r="O2513" i="9"/>
  <c r="M2513" i="9" s="1"/>
  <c r="O2512" i="9"/>
  <c r="M2512" i="9" s="1"/>
  <c r="O2511" i="9"/>
  <c r="M2511" i="9" s="1"/>
  <c r="O2510" i="9"/>
  <c r="M2510" i="9" s="1"/>
  <c r="O2509" i="9"/>
  <c r="M2509" i="9" s="1"/>
  <c r="O2508" i="9"/>
  <c r="M2508" i="9" s="1"/>
  <c r="O2507" i="9"/>
  <c r="M2507" i="9" s="1"/>
  <c r="O2506" i="9"/>
  <c r="M2506" i="9" s="1"/>
  <c r="O2505" i="9"/>
  <c r="M2505" i="9" s="1"/>
  <c r="O2504" i="9"/>
  <c r="M2504" i="9" s="1"/>
  <c r="O2503" i="9"/>
  <c r="M2503" i="9" s="1"/>
  <c r="O2502" i="9"/>
  <c r="M2502" i="9" s="1"/>
  <c r="O2501" i="9"/>
  <c r="M2501" i="9" s="1"/>
  <c r="O2500" i="9"/>
  <c r="M2500" i="9" s="1"/>
  <c r="O2499" i="9"/>
  <c r="M2499" i="9" s="1"/>
  <c r="O2498" i="9"/>
  <c r="M2498" i="9" s="1"/>
  <c r="O2497" i="9"/>
  <c r="M2497" i="9" s="1"/>
  <c r="O2496" i="9"/>
  <c r="M2496" i="9" s="1"/>
  <c r="O2495" i="9"/>
  <c r="M2495" i="9" s="1"/>
  <c r="O2494" i="9"/>
  <c r="M2494" i="9" s="1"/>
  <c r="O2493" i="9"/>
  <c r="M2493" i="9" s="1"/>
  <c r="O2492" i="9"/>
  <c r="M2492" i="9" s="1"/>
  <c r="O2491" i="9"/>
  <c r="M2491" i="9" s="1"/>
  <c r="O2490" i="9"/>
  <c r="M2490" i="9" s="1"/>
  <c r="O2489" i="9"/>
  <c r="M2489" i="9" s="1"/>
  <c r="O2488" i="9"/>
  <c r="M2488" i="9" s="1"/>
  <c r="O2487" i="9"/>
  <c r="M2487" i="9" s="1"/>
  <c r="O2486" i="9"/>
  <c r="M2486" i="9" s="1"/>
  <c r="O2485" i="9"/>
  <c r="M2485" i="9" s="1"/>
  <c r="O2484" i="9"/>
  <c r="M2484" i="9" s="1"/>
  <c r="O2483" i="9"/>
  <c r="M2483" i="9" s="1"/>
  <c r="O2482" i="9"/>
  <c r="M2482" i="9" s="1"/>
  <c r="O2481" i="9"/>
  <c r="M2481" i="9" s="1"/>
  <c r="O2480" i="9"/>
  <c r="M2480" i="9" s="1"/>
  <c r="O2479" i="9"/>
  <c r="M2479" i="9" s="1"/>
  <c r="O2478" i="9"/>
  <c r="M2478" i="9" s="1"/>
  <c r="O2477" i="9"/>
  <c r="M2477" i="9" s="1"/>
  <c r="O2476" i="9"/>
  <c r="M2476" i="9" s="1"/>
  <c r="O2475" i="9"/>
  <c r="M2475" i="9" s="1"/>
  <c r="O2474" i="9"/>
  <c r="M2474" i="9" s="1"/>
  <c r="O2473" i="9"/>
  <c r="M2473" i="9" s="1"/>
  <c r="O2472" i="9"/>
  <c r="M2472" i="9" s="1"/>
  <c r="O2471" i="9"/>
  <c r="M2471" i="9" s="1"/>
  <c r="O2470" i="9"/>
  <c r="M2470" i="9" s="1"/>
  <c r="O2469" i="9"/>
  <c r="M2469" i="9" s="1"/>
  <c r="O2468" i="9"/>
  <c r="M2468" i="9" s="1"/>
  <c r="O2467" i="9"/>
  <c r="M2467" i="9" s="1"/>
  <c r="O2466" i="9"/>
  <c r="M2466" i="9" s="1"/>
  <c r="O2465" i="9"/>
  <c r="M2465" i="9" s="1"/>
  <c r="O2464" i="9"/>
  <c r="M2464" i="9" s="1"/>
  <c r="O2463" i="9"/>
  <c r="M2463" i="9" s="1"/>
  <c r="O2462" i="9"/>
  <c r="M2462" i="9" s="1"/>
  <c r="O2461" i="9"/>
  <c r="M2461" i="9" s="1"/>
  <c r="O2460" i="9"/>
  <c r="M2460" i="9" s="1"/>
  <c r="O2459" i="9"/>
  <c r="M2459" i="9" s="1"/>
  <c r="O2458" i="9"/>
  <c r="M2458" i="9" s="1"/>
  <c r="O2457" i="9"/>
  <c r="M2457" i="9" s="1"/>
  <c r="O2456" i="9"/>
  <c r="M2456" i="9" s="1"/>
  <c r="O2455" i="9"/>
  <c r="M2455" i="9" s="1"/>
  <c r="O2454" i="9"/>
  <c r="M2454" i="9" s="1"/>
  <c r="O2453" i="9"/>
  <c r="M2453" i="9" s="1"/>
  <c r="O2452" i="9"/>
  <c r="M2452" i="9" s="1"/>
  <c r="O2451" i="9"/>
  <c r="M2451" i="9" s="1"/>
  <c r="O2450" i="9"/>
  <c r="M2450" i="9" s="1"/>
  <c r="O2449" i="9"/>
  <c r="M2449" i="9" s="1"/>
  <c r="O2448" i="9"/>
  <c r="M2448" i="9" s="1"/>
  <c r="O2447" i="9"/>
  <c r="M2447" i="9" s="1"/>
  <c r="O2446" i="9"/>
  <c r="M2446" i="9" s="1"/>
  <c r="O2445" i="9"/>
  <c r="M2445" i="9" s="1"/>
  <c r="O2444" i="9"/>
  <c r="M2444" i="9" s="1"/>
  <c r="O2443" i="9"/>
  <c r="M2443" i="9" s="1"/>
  <c r="O2442" i="9"/>
  <c r="M2442" i="9" s="1"/>
  <c r="O2441" i="9"/>
  <c r="M2441" i="9" s="1"/>
  <c r="O2440" i="9"/>
  <c r="M2440" i="9" s="1"/>
  <c r="O2439" i="9"/>
  <c r="M2439" i="9" s="1"/>
  <c r="O2438" i="9"/>
  <c r="M2438" i="9" s="1"/>
  <c r="O2437" i="9"/>
  <c r="M2437" i="9" s="1"/>
  <c r="O2436" i="9"/>
  <c r="M2436" i="9" s="1"/>
  <c r="O2435" i="9"/>
  <c r="M2435" i="9" s="1"/>
  <c r="O2434" i="9"/>
  <c r="M2434" i="9" s="1"/>
  <c r="O2433" i="9"/>
  <c r="M2433" i="9" s="1"/>
  <c r="O2432" i="9"/>
  <c r="M2432" i="9" s="1"/>
  <c r="O2431" i="9"/>
  <c r="M2431" i="9" s="1"/>
  <c r="O2430" i="9"/>
  <c r="M2430" i="9" s="1"/>
  <c r="O2429" i="9"/>
  <c r="M2429" i="9" s="1"/>
  <c r="O2428" i="9"/>
  <c r="M2428" i="9" s="1"/>
  <c r="O2427" i="9"/>
  <c r="M2427" i="9" s="1"/>
  <c r="O2426" i="9"/>
  <c r="M2426" i="9" s="1"/>
  <c r="O2425" i="9"/>
  <c r="M2425" i="9" s="1"/>
  <c r="O2424" i="9"/>
  <c r="M2424" i="9" s="1"/>
  <c r="O2423" i="9"/>
  <c r="M2423" i="9" s="1"/>
  <c r="O2422" i="9"/>
  <c r="M2422" i="9" s="1"/>
  <c r="O2421" i="9"/>
  <c r="M2421" i="9" s="1"/>
  <c r="O2420" i="9"/>
  <c r="M2420" i="9" s="1"/>
  <c r="O2419" i="9"/>
  <c r="M2419" i="9" s="1"/>
  <c r="O2418" i="9"/>
  <c r="M2418" i="9" s="1"/>
  <c r="O2417" i="9"/>
  <c r="M2417" i="9" s="1"/>
  <c r="O2416" i="9"/>
  <c r="M2416" i="9" s="1"/>
  <c r="O2415" i="9"/>
  <c r="M2415" i="9" s="1"/>
  <c r="O2414" i="9"/>
  <c r="M2414" i="9" s="1"/>
  <c r="O2413" i="9"/>
  <c r="M2413" i="9" s="1"/>
  <c r="O2412" i="9"/>
  <c r="M2412" i="9" s="1"/>
  <c r="O2411" i="9"/>
  <c r="M2411" i="9" s="1"/>
  <c r="O2410" i="9"/>
  <c r="M2410" i="9" s="1"/>
  <c r="O2409" i="9"/>
  <c r="M2409" i="9" s="1"/>
  <c r="O2408" i="9"/>
  <c r="M2408" i="9" s="1"/>
  <c r="O2407" i="9"/>
  <c r="M2407" i="9" s="1"/>
  <c r="O2406" i="9"/>
  <c r="M2406" i="9" s="1"/>
  <c r="O2405" i="9"/>
  <c r="M2405" i="9" s="1"/>
  <c r="O2404" i="9"/>
  <c r="M2404" i="9" s="1"/>
  <c r="O2403" i="9"/>
  <c r="M2403" i="9" s="1"/>
  <c r="O2402" i="9"/>
  <c r="M2402" i="9" s="1"/>
  <c r="O2401" i="9"/>
  <c r="M2401" i="9" s="1"/>
  <c r="O2400" i="9"/>
  <c r="M2400" i="9" s="1"/>
  <c r="O2399" i="9"/>
  <c r="M2399" i="9" s="1"/>
  <c r="O2398" i="9"/>
  <c r="M2398" i="9" s="1"/>
  <c r="O2397" i="9"/>
  <c r="M2397" i="9" s="1"/>
  <c r="O2396" i="9"/>
  <c r="M2396" i="9" s="1"/>
  <c r="O2395" i="9"/>
  <c r="M2395" i="9" s="1"/>
  <c r="O2394" i="9"/>
  <c r="M2394" i="9" s="1"/>
  <c r="O2393" i="9"/>
  <c r="M2393" i="9" s="1"/>
  <c r="O2392" i="9"/>
  <c r="M2392" i="9" s="1"/>
  <c r="O2391" i="9"/>
  <c r="M2391" i="9" s="1"/>
  <c r="O2390" i="9"/>
  <c r="M2390" i="9" s="1"/>
  <c r="O2389" i="9"/>
  <c r="M2389" i="9" s="1"/>
  <c r="O2388" i="9"/>
  <c r="M2388" i="9" s="1"/>
  <c r="O2387" i="9"/>
  <c r="M2387" i="9" s="1"/>
  <c r="O2386" i="9"/>
  <c r="M2386" i="9" s="1"/>
  <c r="O2385" i="9"/>
  <c r="M2385" i="9" s="1"/>
  <c r="O2384" i="9"/>
  <c r="M2384" i="9" s="1"/>
  <c r="O2383" i="9"/>
  <c r="M2383" i="9" s="1"/>
  <c r="O2382" i="9"/>
  <c r="M2382" i="9" s="1"/>
  <c r="O2381" i="9"/>
  <c r="M2381" i="9" s="1"/>
  <c r="O2380" i="9"/>
  <c r="M2380" i="9" s="1"/>
  <c r="O2379" i="9"/>
  <c r="M2379" i="9" s="1"/>
  <c r="O2378" i="9"/>
  <c r="M2378" i="9" s="1"/>
  <c r="O2377" i="9"/>
  <c r="M2377" i="9" s="1"/>
  <c r="O2376" i="9"/>
  <c r="M2376" i="9" s="1"/>
  <c r="O2375" i="9"/>
  <c r="M2375" i="9" s="1"/>
  <c r="O2374" i="9"/>
  <c r="M2374" i="9" s="1"/>
  <c r="O2373" i="9"/>
  <c r="M2373" i="9" s="1"/>
  <c r="O2372" i="9"/>
  <c r="M2372" i="9" s="1"/>
  <c r="O2371" i="9"/>
  <c r="M2371" i="9" s="1"/>
  <c r="O2370" i="9"/>
  <c r="M2370" i="9" s="1"/>
  <c r="O2369" i="9"/>
  <c r="M2369" i="9" s="1"/>
  <c r="O2368" i="9"/>
  <c r="M2368" i="9" s="1"/>
  <c r="O2367" i="9"/>
  <c r="M2367" i="9" s="1"/>
  <c r="O2366" i="9"/>
  <c r="M2366" i="9" s="1"/>
  <c r="O2365" i="9"/>
  <c r="M2365" i="9" s="1"/>
  <c r="O2364" i="9"/>
  <c r="M2364" i="9" s="1"/>
  <c r="O2363" i="9"/>
  <c r="M2363" i="9" s="1"/>
  <c r="O2362" i="9"/>
  <c r="M2362" i="9" s="1"/>
  <c r="O2361" i="9"/>
  <c r="M2361" i="9" s="1"/>
  <c r="O2360" i="9"/>
  <c r="M2360" i="9" s="1"/>
  <c r="O2359" i="9"/>
  <c r="M2359" i="9" s="1"/>
  <c r="O2358" i="9"/>
  <c r="M2358" i="9" s="1"/>
  <c r="O2357" i="9"/>
  <c r="M2357" i="9" s="1"/>
  <c r="O2356" i="9"/>
  <c r="M2356" i="9" s="1"/>
  <c r="O2355" i="9"/>
  <c r="M2355" i="9" s="1"/>
  <c r="O2354" i="9"/>
  <c r="M2354" i="9" s="1"/>
  <c r="O2353" i="9"/>
  <c r="M2353" i="9" s="1"/>
  <c r="O2352" i="9"/>
  <c r="M2352" i="9" s="1"/>
  <c r="O2351" i="9"/>
  <c r="M2351" i="9" s="1"/>
  <c r="O2350" i="9"/>
  <c r="M2350" i="9" s="1"/>
  <c r="O2349" i="9"/>
  <c r="M2349" i="9" s="1"/>
  <c r="O2348" i="9"/>
  <c r="M2348" i="9" s="1"/>
  <c r="O2347" i="9"/>
  <c r="M2347" i="9" s="1"/>
  <c r="O2346" i="9"/>
  <c r="M2346" i="9" s="1"/>
  <c r="O2345" i="9"/>
  <c r="M2345" i="9" s="1"/>
  <c r="O2344" i="9"/>
  <c r="M2344" i="9" s="1"/>
  <c r="O2343" i="9"/>
  <c r="M2343" i="9" s="1"/>
  <c r="O2342" i="9"/>
  <c r="M2342" i="9" s="1"/>
  <c r="O2341" i="9"/>
  <c r="M2341" i="9" s="1"/>
  <c r="O2340" i="9"/>
  <c r="M2340" i="9" s="1"/>
  <c r="O2339" i="9"/>
  <c r="M2339" i="9" s="1"/>
  <c r="O2338" i="9"/>
  <c r="M2338" i="9" s="1"/>
  <c r="O2337" i="9"/>
  <c r="M2337" i="9" s="1"/>
  <c r="O2336" i="9"/>
  <c r="M2336" i="9" s="1"/>
  <c r="O2335" i="9"/>
  <c r="M2335" i="9" s="1"/>
  <c r="O2334" i="9"/>
  <c r="M2334" i="9" s="1"/>
  <c r="O2333" i="9"/>
  <c r="M2333" i="9" s="1"/>
  <c r="O2332" i="9"/>
  <c r="M2332" i="9" s="1"/>
  <c r="O2331" i="9"/>
  <c r="M2331" i="9" s="1"/>
  <c r="O2330" i="9"/>
  <c r="M2330" i="9" s="1"/>
  <c r="O2329" i="9"/>
  <c r="M2329" i="9" s="1"/>
  <c r="O2328" i="9"/>
  <c r="M2328" i="9" s="1"/>
  <c r="O2327" i="9"/>
  <c r="M2327" i="9" s="1"/>
  <c r="O2326" i="9"/>
  <c r="M2326" i="9" s="1"/>
  <c r="O2325" i="9"/>
  <c r="M2325" i="9" s="1"/>
  <c r="O2324" i="9"/>
  <c r="M2324" i="9" s="1"/>
  <c r="O2323" i="9"/>
  <c r="M2323" i="9" s="1"/>
  <c r="O2322" i="9"/>
  <c r="M2322" i="9" s="1"/>
  <c r="O2321" i="9"/>
  <c r="M2321" i="9" s="1"/>
  <c r="O2320" i="9"/>
  <c r="M2320" i="9" s="1"/>
  <c r="O2319" i="9"/>
  <c r="M2319" i="9" s="1"/>
  <c r="O2318" i="9"/>
  <c r="M2318" i="9" s="1"/>
  <c r="O2317" i="9"/>
  <c r="M2317" i="9" s="1"/>
  <c r="O2316" i="9"/>
  <c r="M2316" i="9" s="1"/>
  <c r="O2315" i="9"/>
  <c r="M2315" i="9" s="1"/>
  <c r="O2314" i="9"/>
  <c r="M2314" i="9" s="1"/>
  <c r="O2313" i="9"/>
  <c r="M2313" i="9" s="1"/>
  <c r="O2312" i="9"/>
  <c r="M2312" i="9" s="1"/>
  <c r="O2311" i="9"/>
  <c r="M2311" i="9" s="1"/>
  <c r="O2310" i="9"/>
  <c r="M2310" i="9" s="1"/>
  <c r="O2309" i="9"/>
  <c r="M2309" i="9" s="1"/>
  <c r="O2308" i="9"/>
  <c r="M2308" i="9" s="1"/>
  <c r="O2307" i="9"/>
  <c r="M2307" i="9" s="1"/>
  <c r="O2306" i="9"/>
  <c r="M2306" i="9" s="1"/>
  <c r="O2305" i="9"/>
  <c r="M2305" i="9" s="1"/>
  <c r="O2304" i="9"/>
  <c r="M2304" i="9" s="1"/>
  <c r="O2303" i="9"/>
  <c r="M2303" i="9" s="1"/>
  <c r="O2302" i="9"/>
  <c r="M2302" i="9" s="1"/>
  <c r="O2301" i="9"/>
  <c r="M2301" i="9" s="1"/>
  <c r="O2300" i="9"/>
  <c r="M2300" i="9" s="1"/>
  <c r="O2299" i="9"/>
  <c r="M2299" i="9" s="1"/>
  <c r="O2298" i="9"/>
  <c r="M2298" i="9" s="1"/>
  <c r="O2297" i="9"/>
  <c r="M2297" i="9" s="1"/>
  <c r="O2296" i="9"/>
  <c r="M2296" i="9" s="1"/>
  <c r="O2295" i="9"/>
  <c r="M2295" i="9" s="1"/>
  <c r="O2294" i="9"/>
  <c r="M2294" i="9" s="1"/>
  <c r="O2293" i="9"/>
  <c r="M2293" i="9" s="1"/>
  <c r="O2292" i="9"/>
  <c r="M2292" i="9" s="1"/>
  <c r="O2291" i="9"/>
  <c r="M2291" i="9" s="1"/>
  <c r="O2290" i="9"/>
  <c r="M2290" i="9" s="1"/>
  <c r="O2289" i="9"/>
  <c r="M2289" i="9" s="1"/>
  <c r="O2288" i="9"/>
  <c r="M2288" i="9" s="1"/>
  <c r="O2287" i="9"/>
  <c r="M2287" i="9" s="1"/>
  <c r="O2286" i="9"/>
  <c r="M2286" i="9" s="1"/>
  <c r="O2285" i="9"/>
  <c r="M2285" i="9" s="1"/>
  <c r="O2284" i="9"/>
  <c r="M2284" i="9" s="1"/>
  <c r="O2283" i="9"/>
  <c r="M2283" i="9" s="1"/>
  <c r="O2282" i="9"/>
  <c r="M2282" i="9" s="1"/>
  <c r="O2281" i="9"/>
  <c r="M2281" i="9" s="1"/>
  <c r="O2280" i="9"/>
  <c r="M2280" i="9" s="1"/>
  <c r="O2279" i="9"/>
  <c r="M2279" i="9" s="1"/>
  <c r="O2278" i="9"/>
  <c r="M2278" i="9" s="1"/>
  <c r="O2277" i="9"/>
  <c r="M2277" i="9" s="1"/>
  <c r="O2276" i="9"/>
  <c r="M2276" i="9" s="1"/>
  <c r="O2275" i="9"/>
  <c r="M2275" i="9" s="1"/>
  <c r="O2274" i="9"/>
  <c r="M2274" i="9" s="1"/>
  <c r="O2273" i="9"/>
  <c r="M2273" i="9" s="1"/>
  <c r="O2272" i="9"/>
  <c r="M2272" i="9" s="1"/>
  <c r="O2271" i="9"/>
  <c r="M2271" i="9" s="1"/>
  <c r="O2270" i="9"/>
  <c r="M2270" i="9" s="1"/>
  <c r="O2269" i="9"/>
  <c r="M2269" i="9" s="1"/>
  <c r="O2268" i="9"/>
  <c r="M2268" i="9" s="1"/>
  <c r="O2267" i="9"/>
  <c r="M2267" i="9" s="1"/>
  <c r="O2266" i="9"/>
  <c r="M2266" i="9" s="1"/>
  <c r="O2265" i="9"/>
  <c r="M2265" i="9" s="1"/>
  <c r="O2264" i="9"/>
  <c r="M2264" i="9" s="1"/>
  <c r="O2263" i="9"/>
  <c r="M2263" i="9" s="1"/>
  <c r="O2262" i="9"/>
  <c r="M2262" i="9" s="1"/>
  <c r="O2261" i="9"/>
  <c r="M2261" i="9" s="1"/>
  <c r="O2260" i="9"/>
  <c r="M2260" i="9" s="1"/>
  <c r="O2259" i="9"/>
  <c r="M2259" i="9" s="1"/>
  <c r="O2258" i="9"/>
  <c r="M2258" i="9" s="1"/>
  <c r="O2257" i="9"/>
  <c r="M2257" i="9" s="1"/>
  <c r="O2256" i="9"/>
  <c r="M2256" i="9" s="1"/>
  <c r="O2255" i="9"/>
  <c r="M2255" i="9" s="1"/>
  <c r="O2254" i="9"/>
  <c r="M2254" i="9" s="1"/>
  <c r="O2253" i="9"/>
  <c r="M2253" i="9" s="1"/>
  <c r="O2252" i="9"/>
  <c r="M2252" i="9" s="1"/>
  <c r="O2251" i="9"/>
  <c r="M2251" i="9" s="1"/>
  <c r="O2250" i="9"/>
  <c r="M2250" i="9" s="1"/>
  <c r="O2249" i="9"/>
  <c r="M2249" i="9" s="1"/>
  <c r="O2248" i="9"/>
  <c r="M2248" i="9" s="1"/>
  <c r="O2247" i="9"/>
  <c r="M2247" i="9" s="1"/>
  <c r="O2246" i="9"/>
  <c r="M2246" i="9" s="1"/>
  <c r="O2245" i="9"/>
  <c r="M2245" i="9" s="1"/>
  <c r="O2244" i="9"/>
  <c r="M2244" i="9" s="1"/>
  <c r="O2243" i="9"/>
  <c r="M2243" i="9" s="1"/>
  <c r="O2242" i="9"/>
  <c r="M2242" i="9" s="1"/>
  <c r="O2241" i="9"/>
  <c r="M2241" i="9" s="1"/>
  <c r="O2240" i="9"/>
  <c r="M2240" i="9" s="1"/>
  <c r="O2239" i="9"/>
  <c r="M2239" i="9" s="1"/>
  <c r="O2238" i="9"/>
  <c r="M2238" i="9" s="1"/>
  <c r="O2237" i="9"/>
  <c r="M2237" i="9" s="1"/>
  <c r="O2236" i="9"/>
  <c r="M2236" i="9" s="1"/>
  <c r="O2235" i="9"/>
  <c r="M2235" i="9" s="1"/>
  <c r="O2234" i="9"/>
  <c r="M2234" i="9" s="1"/>
  <c r="O2233" i="9"/>
  <c r="M2233" i="9" s="1"/>
  <c r="O2232" i="9"/>
  <c r="M2232" i="9" s="1"/>
  <c r="O2231" i="9"/>
  <c r="M2231" i="9" s="1"/>
  <c r="O2230" i="9"/>
  <c r="M2230" i="9" s="1"/>
  <c r="O2229" i="9"/>
  <c r="M2229" i="9" s="1"/>
  <c r="O2228" i="9"/>
  <c r="M2228" i="9" s="1"/>
  <c r="O2227" i="9"/>
  <c r="M2227" i="9" s="1"/>
  <c r="O2226" i="9"/>
  <c r="M2226" i="9" s="1"/>
  <c r="O2225" i="9"/>
  <c r="M2225" i="9" s="1"/>
  <c r="O2224" i="9"/>
  <c r="M2224" i="9" s="1"/>
  <c r="O2223" i="9"/>
  <c r="M2223" i="9" s="1"/>
  <c r="O2222" i="9"/>
  <c r="M2222" i="9" s="1"/>
  <c r="O2221" i="9"/>
  <c r="M2221" i="9" s="1"/>
  <c r="O2220" i="9"/>
  <c r="M2220" i="9" s="1"/>
  <c r="O2219" i="9"/>
  <c r="M2219" i="9" s="1"/>
  <c r="O2218" i="9"/>
  <c r="M2218" i="9" s="1"/>
  <c r="O2217" i="9"/>
  <c r="M2217" i="9" s="1"/>
  <c r="O2216" i="9"/>
  <c r="M2216" i="9" s="1"/>
  <c r="O2215" i="9"/>
  <c r="M2215" i="9" s="1"/>
  <c r="O2214" i="9"/>
  <c r="M2214" i="9" s="1"/>
  <c r="O2213" i="9"/>
  <c r="M2213" i="9" s="1"/>
  <c r="O2212" i="9"/>
  <c r="M2212" i="9" s="1"/>
  <c r="O2211" i="9"/>
  <c r="M2211" i="9" s="1"/>
  <c r="O2210" i="9"/>
  <c r="M2210" i="9" s="1"/>
  <c r="O2209" i="9"/>
  <c r="M2209" i="9" s="1"/>
  <c r="O2208" i="9"/>
  <c r="M2208" i="9" s="1"/>
  <c r="O2207" i="9"/>
  <c r="M2207" i="9" s="1"/>
  <c r="O2206" i="9"/>
  <c r="M2206" i="9" s="1"/>
  <c r="O2205" i="9"/>
  <c r="M2205" i="9" s="1"/>
  <c r="O2204" i="9"/>
  <c r="M2204" i="9" s="1"/>
  <c r="O2203" i="9"/>
  <c r="M2203" i="9" s="1"/>
  <c r="O2202" i="9"/>
  <c r="M2202" i="9" s="1"/>
  <c r="O2201" i="9"/>
  <c r="M2201" i="9" s="1"/>
  <c r="O2200" i="9"/>
  <c r="M2200" i="9" s="1"/>
  <c r="O2199" i="9"/>
  <c r="M2199" i="9" s="1"/>
  <c r="O2198" i="9"/>
  <c r="M2198" i="9" s="1"/>
  <c r="O2197" i="9"/>
  <c r="M2197" i="9" s="1"/>
  <c r="O2196" i="9"/>
  <c r="M2196" i="9" s="1"/>
  <c r="O2195" i="9"/>
  <c r="M2195" i="9" s="1"/>
  <c r="O2194" i="9"/>
  <c r="M2194" i="9" s="1"/>
  <c r="O2193" i="9"/>
  <c r="M2193" i="9" s="1"/>
  <c r="O2192" i="9"/>
  <c r="M2192" i="9" s="1"/>
  <c r="O2191" i="9"/>
  <c r="M2191" i="9" s="1"/>
  <c r="O2190" i="9"/>
  <c r="M2190" i="9" s="1"/>
  <c r="O2189" i="9"/>
  <c r="M2189" i="9" s="1"/>
  <c r="O2188" i="9"/>
  <c r="M2188" i="9" s="1"/>
  <c r="O2187" i="9"/>
  <c r="M2187" i="9" s="1"/>
  <c r="O2186" i="9"/>
  <c r="M2186" i="9" s="1"/>
  <c r="O2185" i="9"/>
  <c r="M2185" i="9" s="1"/>
  <c r="O2184" i="9"/>
  <c r="M2184" i="9" s="1"/>
  <c r="O2183" i="9"/>
  <c r="M2183" i="9" s="1"/>
  <c r="O2182" i="9"/>
  <c r="M2182" i="9" s="1"/>
  <c r="O2181" i="9"/>
  <c r="M2181" i="9" s="1"/>
  <c r="O2180" i="9"/>
  <c r="M2180" i="9" s="1"/>
  <c r="O2179" i="9"/>
  <c r="M2179" i="9" s="1"/>
  <c r="O2178" i="9"/>
  <c r="M2178" i="9" s="1"/>
  <c r="O2177" i="9"/>
  <c r="M2177" i="9" s="1"/>
  <c r="O2176" i="9"/>
  <c r="M2176" i="9" s="1"/>
  <c r="O2175" i="9"/>
  <c r="M2175" i="9" s="1"/>
  <c r="O2174" i="9"/>
  <c r="M2174" i="9" s="1"/>
  <c r="O2173" i="9"/>
  <c r="M2173" i="9" s="1"/>
  <c r="O2172" i="9"/>
  <c r="M2172" i="9" s="1"/>
  <c r="O2171" i="9"/>
  <c r="M2171" i="9" s="1"/>
  <c r="O2170" i="9"/>
  <c r="M2170" i="9" s="1"/>
  <c r="O2169" i="9"/>
  <c r="M2169" i="9" s="1"/>
  <c r="O2168" i="9"/>
  <c r="M2168" i="9" s="1"/>
  <c r="O2167" i="9"/>
  <c r="M2167" i="9" s="1"/>
  <c r="O2166" i="9"/>
  <c r="M2166" i="9" s="1"/>
  <c r="O2165" i="9"/>
  <c r="M2165" i="9" s="1"/>
  <c r="O2164" i="9"/>
  <c r="M2164" i="9" s="1"/>
  <c r="O2163" i="9"/>
  <c r="M2163" i="9" s="1"/>
  <c r="O2162" i="9"/>
  <c r="M2162" i="9" s="1"/>
  <c r="O2161" i="9"/>
  <c r="M2161" i="9" s="1"/>
  <c r="O2160" i="9"/>
  <c r="M2160" i="9" s="1"/>
  <c r="O2159" i="9"/>
  <c r="M2159" i="9" s="1"/>
  <c r="O2158" i="9"/>
  <c r="M2158" i="9" s="1"/>
  <c r="O2157" i="9"/>
  <c r="M2157" i="9" s="1"/>
  <c r="O2156" i="9"/>
  <c r="M2156" i="9" s="1"/>
  <c r="O2155" i="9"/>
  <c r="M2155" i="9" s="1"/>
  <c r="O2154" i="9"/>
  <c r="M2154" i="9" s="1"/>
  <c r="O2153" i="9"/>
  <c r="M2153" i="9" s="1"/>
  <c r="O2152" i="9"/>
  <c r="M2152" i="9" s="1"/>
  <c r="O2151" i="9"/>
  <c r="M2151" i="9" s="1"/>
  <c r="O2150" i="9"/>
  <c r="M2150" i="9" s="1"/>
  <c r="O2149" i="9"/>
  <c r="M2149" i="9" s="1"/>
  <c r="O2148" i="9"/>
  <c r="M2148" i="9" s="1"/>
  <c r="O2147" i="9"/>
  <c r="M2147" i="9" s="1"/>
  <c r="O2146" i="9"/>
  <c r="M2146" i="9" s="1"/>
  <c r="O2145" i="9"/>
  <c r="M2145" i="9" s="1"/>
  <c r="O2144" i="9"/>
  <c r="M2144" i="9" s="1"/>
  <c r="O2143" i="9"/>
  <c r="M2143" i="9" s="1"/>
  <c r="O2142" i="9"/>
  <c r="M2142" i="9" s="1"/>
  <c r="O2141" i="9"/>
  <c r="M2141" i="9" s="1"/>
  <c r="O2140" i="9"/>
  <c r="M2140" i="9" s="1"/>
  <c r="O2139" i="9"/>
  <c r="M2139" i="9" s="1"/>
  <c r="O2138" i="9"/>
  <c r="M2138" i="9" s="1"/>
  <c r="O2137" i="9"/>
  <c r="M2137" i="9" s="1"/>
  <c r="O2136" i="9"/>
  <c r="M2136" i="9" s="1"/>
  <c r="O2135" i="9"/>
  <c r="M2135" i="9" s="1"/>
  <c r="O2134" i="9"/>
  <c r="M2134" i="9" s="1"/>
  <c r="O2133" i="9"/>
  <c r="M2133" i="9" s="1"/>
  <c r="O2132" i="9"/>
  <c r="M2132" i="9" s="1"/>
  <c r="O2131" i="9"/>
  <c r="M2131" i="9" s="1"/>
  <c r="O2130" i="9"/>
  <c r="M2130" i="9" s="1"/>
  <c r="O2129" i="9"/>
  <c r="M2129" i="9" s="1"/>
  <c r="O2128" i="9"/>
  <c r="M2128" i="9" s="1"/>
  <c r="O2127" i="9"/>
  <c r="M2127" i="9" s="1"/>
  <c r="O2126" i="9"/>
  <c r="M2126" i="9" s="1"/>
  <c r="O2125" i="9"/>
  <c r="M2125" i="9" s="1"/>
  <c r="O2124" i="9"/>
  <c r="M2124" i="9" s="1"/>
  <c r="O2123" i="9"/>
  <c r="M2123" i="9" s="1"/>
  <c r="O2122" i="9"/>
  <c r="M2122" i="9" s="1"/>
  <c r="O2121" i="9"/>
  <c r="M2121" i="9" s="1"/>
  <c r="O2120" i="9"/>
  <c r="M2120" i="9" s="1"/>
  <c r="O2119" i="9"/>
  <c r="M2119" i="9" s="1"/>
  <c r="O2118" i="9"/>
  <c r="M2118" i="9" s="1"/>
  <c r="O2117" i="9"/>
  <c r="M2117" i="9" s="1"/>
  <c r="O2116" i="9"/>
  <c r="M2116" i="9" s="1"/>
  <c r="O2115" i="9"/>
  <c r="M2115" i="9" s="1"/>
  <c r="O2114" i="9"/>
  <c r="M2114" i="9" s="1"/>
  <c r="O2113" i="9"/>
  <c r="M2113" i="9" s="1"/>
  <c r="O2112" i="9"/>
  <c r="M2112" i="9" s="1"/>
  <c r="O2111" i="9"/>
  <c r="M2111" i="9" s="1"/>
  <c r="O2110" i="9"/>
  <c r="M2110" i="9" s="1"/>
  <c r="O2109" i="9"/>
  <c r="M2109" i="9" s="1"/>
  <c r="O2108" i="9"/>
  <c r="M2108" i="9" s="1"/>
  <c r="O2107" i="9"/>
  <c r="M2107" i="9" s="1"/>
  <c r="O2106" i="9"/>
  <c r="M2106" i="9" s="1"/>
  <c r="O2105" i="9"/>
  <c r="M2105" i="9" s="1"/>
  <c r="O2104" i="9"/>
  <c r="M2104" i="9" s="1"/>
  <c r="O2103" i="9"/>
  <c r="M2103" i="9" s="1"/>
  <c r="O2102" i="9"/>
  <c r="M2102" i="9" s="1"/>
  <c r="O2101" i="9"/>
  <c r="M2101" i="9" s="1"/>
  <c r="O2100" i="9"/>
  <c r="M2100" i="9" s="1"/>
  <c r="O2099" i="9"/>
  <c r="M2099" i="9" s="1"/>
  <c r="O2098" i="9"/>
  <c r="M2098" i="9" s="1"/>
  <c r="O2097" i="9"/>
  <c r="M2097" i="9" s="1"/>
  <c r="O2096" i="9"/>
  <c r="M2096" i="9" s="1"/>
  <c r="O2095" i="9"/>
  <c r="M2095" i="9" s="1"/>
  <c r="O2094" i="9"/>
  <c r="M2094" i="9" s="1"/>
  <c r="O2093" i="9"/>
  <c r="M2093" i="9" s="1"/>
  <c r="O2092" i="9"/>
  <c r="M2092" i="9" s="1"/>
  <c r="O2091" i="9"/>
  <c r="M2091" i="9" s="1"/>
  <c r="O2090" i="9"/>
  <c r="M2090" i="9" s="1"/>
  <c r="O2089" i="9"/>
  <c r="M2089" i="9" s="1"/>
  <c r="O2088" i="9"/>
  <c r="M2088" i="9" s="1"/>
  <c r="O2087" i="9"/>
  <c r="M2087" i="9" s="1"/>
  <c r="O2086" i="9"/>
  <c r="M2086" i="9" s="1"/>
  <c r="O2085" i="9"/>
  <c r="M2085" i="9" s="1"/>
  <c r="O2084" i="9"/>
  <c r="M2084" i="9" s="1"/>
  <c r="O2083" i="9"/>
  <c r="M2083" i="9" s="1"/>
  <c r="O2082" i="9"/>
  <c r="M2082" i="9" s="1"/>
  <c r="O2081" i="9"/>
  <c r="M2081" i="9" s="1"/>
  <c r="O2080" i="9"/>
  <c r="M2080" i="9" s="1"/>
  <c r="O2079" i="9"/>
  <c r="M2079" i="9" s="1"/>
  <c r="O2078" i="9"/>
  <c r="M2078" i="9" s="1"/>
  <c r="O2077" i="9"/>
  <c r="M2077" i="9" s="1"/>
  <c r="O2076" i="9"/>
  <c r="M2076" i="9" s="1"/>
  <c r="O2075" i="9"/>
  <c r="M2075" i="9" s="1"/>
  <c r="O2074" i="9"/>
  <c r="M2074" i="9" s="1"/>
  <c r="O2073" i="9"/>
  <c r="M2073" i="9" s="1"/>
  <c r="O2072" i="9"/>
  <c r="M2072" i="9" s="1"/>
  <c r="O2071" i="9"/>
  <c r="M2071" i="9" s="1"/>
  <c r="O2070" i="9"/>
  <c r="M2070" i="9" s="1"/>
  <c r="O2069" i="9"/>
  <c r="M2069" i="9" s="1"/>
  <c r="O2068" i="9"/>
  <c r="M2068" i="9" s="1"/>
  <c r="O2067" i="9"/>
  <c r="M2067" i="9" s="1"/>
  <c r="O2066" i="9"/>
  <c r="M2066" i="9" s="1"/>
  <c r="O2065" i="9"/>
  <c r="M2065" i="9" s="1"/>
  <c r="O2064" i="9"/>
  <c r="M2064" i="9" s="1"/>
  <c r="O2063" i="9"/>
  <c r="M2063" i="9" s="1"/>
  <c r="O2062" i="9"/>
  <c r="M2062" i="9" s="1"/>
  <c r="O2061" i="9"/>
  <c r="M2061" i="9" s="1"/>
  <c r="O2060" i="9"/>
  <c r="M2060" i="9" s="1"/>
  <c r="O2059" i="9"/>
  <c r="M2059" i="9" s="1"/>
  <c r="O2058" i="9"/>
  <c r="M2058" i="9" s="1"/>
  <c r="O2057" i="9"/>
  <c r="M2057" i="9" s="1"/>
  <c r="O2056" i="9"/>
  <c r="M2056" i="9" s="1"/>
  <c r="O2055" i="9"/>
  <c r="M2055" i="9" s="1"/>
  <c r="O2054" i="9"/>
  <c r="M2054" i="9" s="1"/>
  <c r="O2053" i="9"/>
  <c r="M2053" i="9" s="1"/>
  <c r="O2052" i="9"/>
  <c r="M2052" i="9" s="1"/>
  <c r="O2051" i="9"/>
  <c r="M2051" i="9" s="1"/>
  <c r="O2050" i="9"/>
  <c r="M2050" i="9" s="1"/>
  <c r="O2049" i="9"/>
  <c r="M2049" i="9" s="1"/>
  <c r="O2048" i="9"/>
  <c r="M2048" i="9" s="1"/>
  <c r="O2047" i="9"/>
  <c r="M2047" i="9" s="1"/>
  <c r="O2046" i="9"/>
  <c r="M2046" i="9" s="1"/>
  <c r="O2045" i="9"/>
  <c r="M2045" i="9" s="1"/>
  <c r="O2044" i="9"/>
  <c r="M2044" i="9" s="1"/>
  <c r="O2043" i="9"/>
  <c r="M2043" i="9" s="1"/>
  <c r="O2042" i="9"/>
  <c r="M2042" i="9" s="1"/>
  <c r="O2041" i="9"/>
  <c r="M2041" i="9" s="1"/>
  <c r="O2040" i="9"/>
  <c r="M2040" i="9" s="1"/>
  <c r="O2039" i="9"/>
  <c r="M2039" i="9" s="1"/>
  <c r="O2038" i="9"/>
  <c r="M2038" i="9" s="1"/>
  <c r="O2037" i="9"/>
  <c r="M2037" i="9" s="1"/>
  <c r="O2036" i="9"/>
  <c r="M2036" i="9" s="1"/>
  <c r="O2035" i="9"/>
  <c r="M2035" i="9" s="1"/>
  <c r="O2034" i="9"/>
  <c r="M2034" i="9" s="1"/>
  <c r="O2033" i="9"/>
  <c r="M2033" i="9" s="1"/>
  <c r="O2032" i="9"/>
  <c r="M2032" i="9" s="1"/>
  <c r="O2031" i="9"/>
  <c r="M2031" i="9" s="1"/>
  <c r="O2030" i="9"/>
  <c r="M2030" i="9" s="1"/>
  <c r="O2029" i="9"/>
  <c r="M2029" i="9" s="1"/>
  <c r="O2028" i="9"/>
  <c r="M2028" i="9" s="1"/>
  <c r="O2027" i="9"/>
  <c r="M2027" i="9" s="1"/>
  <c r="X42" i="8"/>
  <c r="X43" i="8"/>
  <c r="X44" i="8"/>
  <c r="X41" i="8"/>
  <c r="W41" i="8"/>
  <c r="B40" i="8"/>
  <c r="Q401" i="7"/>
  <c r="Q400" i="7"/>
  <c r="Q399" i="7"/>
  <c r="Q398" i="7"/>
  <c r="Q397" i="7"/>
  <c r="Q396" i="7"/>
  <c r="Q395" i="7"/>
  <c r="Q394" i="7"/>
  <c r="Q393" i="7"/>
  <c r="Q392" i="7"/>
  <c r="Q391" i="7"/>
  <c r="Q390" i="7"/>
  <c r="Q389" i="7"/>
  <c r="Q388" i="7"/>
  <c r="Q387" i="7"/>
  <c r="Q386" i="7"/>
  <c r="Q385" i="7"/>
  <c r="Q384" i="7"/>
  <c r="Q383" i="7"/>
  <c r="Q382" i="7"/>
  <c r="Q381" i="7"/>
  <c r="Q380" i="7"/>
  <c r="Q379" i="7"/>
  <c r="Q378" i="7"/>
  <c r="Q377" i="7"/>
  <c r="Q376" i="7"/>
  <c r="Q375" i="7"/>
  <c r="Q374" i="7"/>
  <c r="Q373" i="7"/>
  <c r="Q372" i="7"/>
  <c r="Q371" i="7"/>
  <c r="Q370" i="7"/>
  <c r="Q369" i="7"/>
  <c r="Q368" i="7"/>
  <c r="Q367" i="7"/>
  <c r="Q366" i="7"/>
  <c r="Q365" i="7"/>
  <c r="Q364" i="7"/>
  <c r="Q363" i="7"/>
  <c r="Q362" i="7"/>
  <c r="Q361" i="7"/>
  <c r="Q360" i="7"/>
  <c r="Q359" i="7"/>
  <c r="Q358" i="7"/>
  <c r="Q357" i="7"/>
  <c r="Q356" i="7"/>
  <c r="Q355" i="7"/>
  <c r="Q354" i="7"/>
  <c r="Q353" i="7"/>
  <c r="Q352" i="7"/>
  <c r="Q351" i="7"/>
  <c r="Q350" i="7"/>
  <c r="Q349" i="7"/>
  <c r="Q348" i="7"/>
  <c r="Q347" i="7"/>
  <c r="Q346" i="7"/>
  <c r="Q345" i="7"/>
  <c r="Q344" i="7"/>
  <c r="Q343" i="7"/>
  <c r="Q342" i="7"/>
  <c r="Q341" i="7"/>
  <c r="Q340" i="7"/>
  <c r="Q339" i="7"/>
  <c r="Q338" i="7"/>
  <c r="Q337" i="7"/>
  <c r="Q336" i="7"/>
  <c r="Q335" i="7"/>
  <c r="Q334" i="7"/>
  <c r="Q333" i="7"/>
  <c r="Q332" i="7"/>
  <c r="Q331" i="7"/>
  <c r="Q330" i="7"/>
  <c r="Q329" i="7"/>
  <c r="Q328" i="7"/>
  <c r="Q327" i="7"/>
  <c r="Q326" i="7"/>
  <c r="Q325" i="7"/>
  <c r="Q324" i="7"/>
  <c r="Q323" i="7"/>
  <c r="Q322" i="7"/>
  <c r="Q321" i="7"/>
  <c r="Q320" i="7"/>
  <c r="Q319" i="7"/>
  <c r="Q318" i="7"/>
  <c r="Q317" i="7"/>
  <c r="Q316" i="7"/>
  <c r="Q315" i="7"/>
  <c r="Q314" i="7"/>
  <c r="Q313" i="7"/>
  <c r="Q312" i="7"/>
  <c r="Q311" i="7"/>
  <c r="Q310" i="7"/>
  <c r="Q309" i="7"/>
  <c r="Q308" i="7"/>
  <c r="Q307" i="7"/>
  <c r="Q306" i="7"/>
  <c r="Q305" i="7"/>
  <c r="Q304" i="7"/>
  <c r="Q303" i="7"/>
  <c r="Q302" i="7"/>
  <c r="Q301" i="7"/>
  <c r="Q300" i="7"/>
  <c r="Q299" i="7"/>
  <c r="Q298" i="7"/>
  <c r="Q297" i="7"/>
  <c r="Q296" i="7"/>
  <c r="Q295" i="7"/>
  <c r="Q294" i="7"/>
  <c r="Q293" i="7"/>
  <c r="Q292" i="7"/>
  <c r="Q291" i="7"/>
  <c r="Q290" i="7"/>
  <c r="Q289" i="7"/>
  <c r="Q288" i="7"/>
  <c r="Q287" i="7"/>
  <c r="Q286" i="7"/>
  <c r="Q285" i="7"/>
  <c r="Q284" i="7"/>
  <c r="Q283" i="7"/>
  <c r="Q282" i="7"/>
  <c r="Q281" i="7"/>
  <c r="Q280" i="7"/>
  <c r="Q279" i="7"/>
  <c r="Q278" i="7"/>
  <c r="Q277" i="7"/>
  <c r="Q276" i="7"/>
  <c r="Q275" i="7"/>
  <c r="Q274" i="7"/>
  <c r="Q273" i="7"/>
  <c r="Q272" i="7"/>
  <c r="Q271" i="7"/>
  <c r="Q270" i="7"/>
  <c r="Q269" i="7"/>
  <c r="Q268" i="7"/>
  <c r="Q267" i="7"/>
  <c r="Q266" i="7"/>
  <c r="Q265" i="7"/>
  <c r="Q264" i="7"/>
  <c r="Q263" i="7"/>
  <c r="Q262" i="7"/>
  <c r="Q261" i="7"/>
  <c r="Q260" i="7"/>
  <c r="Q259" i="7"/>
  <c r="Q258" i="7"/>
  <c r="Q257" i="7"/>
  <c r="Q256" i="7"/>
  <c r="Q255" i="7"/>
  <c r="Q254" i="7"/>
  <c r="Q253" i="7"/>
  <c r="Q252" i="7"/>
  <c r="Q251" i="7"/>
  <c r="Q250" i="7"/>
  <c r="Q249" i="7"/>
  <c r="Q248" i="7"/>
  <c r="Q247" i="7"/>
  <c r="Q246" i="7"/>
  <c r="Q245" i="7"/>
  <c r="Q244" i="7"/>
  <c r="Q243" i="7"/>
  <c r="Q242" i="7"/>
  <c r="Q241" i="7"/>
  <c r="Q240" i="7"/>
  <c r="Q239" i="7"/>
  <c r="Q238" i="7"/>
  <c r="Q237" i="7"/>
  <c r="Q236" i="7"/>
  <c r="Q235" i="7"/>
  <c r="Q234" i="7"/>
  <c r="Q233" i="7"/>
  <c r="Q232" i="7"/>
  <c r="Q231" i="7"/>
  <c r="Q230" i="7"/>
  <c r="Q229" i="7"/>
  <c r="Q228" i="7"/>
  <c r="Q227" i="7"/>
  <c r="Q226" i="7"/>
  <c r="Q225" i="7"/>
  <c r="Q224" i="7"/>
  <c r="Q223" i="7"/>
  <c r="Q222" i="7"/>
  <c r="Q221" i="7"/>
  <c r="Q220" i="7"/>
  <c r="Q219" i="7"/>
  <c r="Q218" i="7"/>
  <c r="Q217" i="7"/>
  <c r="Q216" i="7"/>
  <c r="Q215" i="7"/>
  <c r="Q214" i="7"/>
  <c r="Q213" i="7"/>
  <c r="Q28" i="7"/>
  <c r="Q29" i="7"/>
  <c r="Q30" i="7"/>
  <c r="Q31" i="7"/>
  <c r="Q32" i="7"/>
  <c r="Q33" i="7"/>
  <c r="Q34" i="7"/>
  <c r="Q35" i="7"/>
  <c r="Q36" i="7"/>
  <c r="Q37" i="7"/>
  <c r="Q38" i="7"/>
  <c r="Q39" i="7"/>
  <c r="Q40" i="7"/>
  <c r="Q41" i="7"/>
  <c r="Q42" i="7"/>
  <c r="Q43" i="7"/>
  <c r="Q44" i="7"/>
  <c r="Q45" i="7"/>
  <c r="Q46" i="7"/>
  <c r="Q47" i="7"/>
  <c r="Q48" i="7"/>
  <c r="Q49" i="7"/>
  <c r="Q50" i="7"/>
  <c r="Q51" i="7"/>
  <c r="Q52" i="7"/>
  <c r="Q53" i="7"/>
  <c r="Q54" i="7"/>
  <c r="Q55" i="7"/>
  <c r="Q56" i="7"/>
  <c r="Q57" i="7"/>
  <c r="Q58" i="7"/>
  <c r="Q59" i="7"/>
  <c r="Q60" i="7"/>
  <c r="Q61" i="7"/>
  <c r="Q62" i="7"/>
  <c r="Q63" i="7"/>
  <c r="Q64" i="7"/>
  <c r="Q65" i="7"/>
  <c r="Q66" i="7"/>
  <c r="Q67" i="7"/>
  <c r="Q68" i="7"/>
  <c r="Q69" i="7"/>
  <c r="Q70" i="7"/>
  <c r="Q71" i="7"/>
  <c r="Q72" i="7"/>
  <c r="Q73" i="7"/>
  <c r="Q74" i="7"/>
  <c r="Q75" i="7"/>
  <c r="Q76" i="7"/>
  <c r="Q77" i="7"/>
  <c r="Q78" i="7"/>
  <c r="Q79" i="7"/>
  <c r="Q80" i="7"/>
  <c r="Q90" i="7"/>
  <c r="Q91" i="7"/>
  <c r="Q92" i="7"/>
  <c r="Q93" i="7"/>
  <c r="Q94" i="7"/>
  <c r="Q95" i="7"/>
  <c r="Q96" i="7"/>
  <c r="Q97" i="7"/>
  <c r="Q98" i="7"/>
  <c r="Q99" i="7"/>
  <c r="Q100" i="7"/>
  <c r="Q101" i="7"/>
  <c r="Q102" i="7"/>
  <c r="Q103" i="7"/>
  <c r="Q104" i="7"/>
  <c r="Q105" i="7"/>
  <c r="Q106" i="7"/>
  <c r="Q107" i="7"/>
  <c r="Q108" i="7"/>
  <c r="Q109" i="7"/>
  <c r="Q110" i="7"/>
  <c r="Q111" i="7"/>
  <c r="Q112" i="7"/>
  <c r="Q113" i="7"/>
  <c r="Q114" i="7"/>
  <c r="Q115" i="7"/>
  <c r="Q116" i="7"/>
  <c r="Q117" i="7"/>
  <c r="Q118" i="7"/>
  <c r="Q119" i="7"/>
  <c r="Q120" i="7"/>
  <c r="Q121" i="7"/>
  <c r="Q122" i="7"/>
  <c r="Q123" i="7"/>
  <c r="Q124" i="7"/>
  <c r="Q125" i="7"/>
  <c r="Q126" i="7"/>
  <c r="Q127" i="7"/>
  <c r="Q128" i="7"/>
  <c r="Q129" i="7"/>
  <c r="Q130" i="7"/>
  <c r="Q131" i="7"/>
  <c r="Q132" i="7"/>
  <c r="Q133" i="7"/>
  <c r="Q134" i="7"/>
  <c r="Q135" i="7"/>
  <c r="Q136" i="7"/>
  <c r="Q137" i="7"/>
  <c r="Q138" i="7"/>
  <c r="Q139" i="7"/>
  <c r="Q140" i="7"/>
  <c r="Q141" i="7"/>
  <c r="Q142" i="7"/>
  <c r="Q143" i="7"/>
  <c r="Q144" i="7"/>
  <c r="Q145" i="7"/>
  <c r="Q146" i="7"/>
  <c r="Q147" i="7"/>
  <c r="Q148" i="7"/>
  <c r="Q149" i="7"/>
  <c r="Q150" i="7"/>
  <c r="Q151" i="7"/>
  <c r="Q152" i="7"/>
  <c r="Q153" i="7"/>
  <c r="Q154" i="7"/>
  <c r="Q155" i="7"/>
  <c r="Q156" i="7"/>
  <c r="Q157" i="7"/>
  <c r="Q158" i="7"/>
  <c r="Q159" i="7"/>
  <c r="Q160" i="7"/>
  <c r="Q161" i="7"/>
  <c r="Q162" i="7"/>
  <c r="Q163" i="7"/>
  <c r="Q164" i="7"/>
  <c r="Q165" i="7"/>
  <c r="Q166" i="7"/>
  <c r="Q167" i="7"/>
  <c r="Q168" i="7"/>
  <c r="Q169" i="7"/>
  <c r="Q170" i="7"/>
  <c r="Q171" i="7"/>
  <c r="Q172" i="7"/>
  <c r="Q173" i="7"/>
  <c r="Q174" i="7"/>
  <c r="Q175" i="7"/>
  <c r="Q176" i="7"/>
  <c r="Q177" i="7"/>
  <c r="Q178" i="7"/>
  <c r="Q179" i="7"/>
  <c r="Q180" i="7"/>
  <c r="Q181" i="7"/>
  <c r="Q182" i="7"/>
  <c r="Q183" i="7"/>
  <c r="Q184" i="7"/>
  <c r="Q185" i="7"/>
  <c r="Q186" i="7"/>
  <c r="Q187" i="7"/>
  <c r="Q188" i="7"/>
  <c r="Q189" i="7"/>
  <c r="Q190" i="7"/>
  <c r="Q191" i="7"/>
  <c r="Q192" i="7"/>
  <c r="Q193" i="7"/>
  <c r="Q194" i="7"/>
  <c r="Q195" i="7"/>
  <c r="Q196" i="7"/>
  <c r="Q197" i="7"/>
  <c r="Q198" i="7"/>
  <c r="Q199" i="7"/>
  <c r="Q200" i="7"/>
  <c r="Q201" i="7"/>
  <c r="Q202" i="7"/>
  <c r="Q203" i="7"/>
  <c r="Q204" i="7"/>
  <c r="Q205" i="7"/>
  <c r="Q206" i="7"/>
  <c r="Q207" i="7"/>
  <c r="Q208" i="7"/>
  <c r="Q209" i="7"/>
  <c r="Q210" i="7"/>
  <c r="Q211" i="7"/>
  <c r="Q212" i="7"/>
  <c r="K25" i="7"/>
  <c r="O109" i="6"/>
  <c r="O110" i="6"/>
  <c r="O111" i="6"/>
  <c r="O112" i="6"/>
  <c r="O113" i="6"/>
  <c r="O114" i="6"/>
  <c r="O115" i="6"/>
  <c r="O116" i="6"/>
  <c r="O117" i="6"/>
  <c r="O118" i="6"/>
  <c r="O119" i="6"/>
  <c r="O120" i="6"/>
  <c r="O121" i="6"/>
  <c r="O122" i="6"/>
  <c r="O123" i="6"/>
  <c r="O124" i="6"/>
  <c r="O125" i="6"/>
  <c r="O126" i="6"/>
  <c r="O127" i="6"/>
  <c r="O128" i="6"/>
  <c r="O129" i="6"/>
  <c r="O130" i="6"/>
  <c r="O131" i="6"/>
  <c r="O132" i="6"/>
  <c r="O133" i="6"/>
  <c r="O134" i="6"/>
  <c r="O135" i="6"/>
  <c r="O136" i="6"/>
  <c r="O137" i="6"/>
  <c r="O138" i="6"/>
  <c r="O139" i="6"/>
  <c r="O140" i="6"/>
  <c r="O141" i="6"/>
  <c r="O142" i="6"/>
  <c r="O143" i="6"/>
  <c r="O144" i="6"/>
  <c r="O145" i="6"/>
  <c r="O146" i="6"/>
  <c r="O147" i="6"/>
  <c r="O148" i="6"/>
  <c r="O149" i="6"/>
  <c r="O150" i="6"/>
  <c r="O151" i="6"/>
  <c r="O152" i="6"/>
  <c r="O153" i="6"/>
  <c r="O154" i="6"/>
  <c r="O155" i="6"/>
  <c r="O156" i="6"/>
  <c r="O157" i="6"/>
  <c r="O158" i="6"/>
  <c r="O159" i="6"/>
  <c r="O160" i="6"/>
  <c r="O161" i="6"/>
  <c r="O162" i="6"/>
  <c r="O163" i="6"/>
  <c r="O164" i="6"/>
  <c r="O165" i="6"/>
  <c r="O166" i="6"/>
  <c r="O167" i="6"/>
  <c r="O168" i="6"/>
  <c r="O169" i="6"/>
  <c r="O170" i="6"/>
  <c r="O171" i="6"/>
  <c r="O172" i="6"/>
  <c r="O173" i="6"/>
  <c r="O174" i="6"/>
  <c r="O175" i="6"/>
  <c r="O176" i="6"/>
  <c r="O177" i="6"/>
  <c r="O178" i="6"/>
  <c r="O179" i="6"/>
  <c r="O180" i="6"/>
  <c r="O181" i="6"/>
  <c r="O182" i="6"/>
  <c r="O183" i="6"/>
  <c r="O184" i="6"/>
  <c r="O185" i="6"/>
  <c r="O186" i="6"/>
  <c r="O187" i="6"/>
  <c r="O188" i="6"/>
  <c r="O189" i="6"/>
  <c r="O190" i="6"/>
  <c r="O191" i="6"/>
  <c r="O192" i="6"/>
  <c r="O193" i="6"/>
  <c r="O194" i="6"/>
  <c r="O195" i="6"/>
  <c r="O196" i="6"/>
  <c r="O197" i="6"/>
  <c r="O198" i="6"/>
  <c r="O199" i="6"/>
  <c r="O200" i="6"/>
  <c r="O201" i="6"/>
  <c r="O202" i="6"/>
  <c r="O203" i="6"/>
  <c r="O204" i="6"/>
  <c r="O205" i="6"/>
  <c r="O206" i="6"/>
  <c r="O207" i="6"/>
  <c r="O208" i="6"/>
  <c r="O209" i="6"/>
  <c r="O210" i="6"/>
  <c r="O211" i="6"/>
  <c r="O212" i="6"/>
  <c r="O213" i="6"/>
  <c r="O214" i="6"/>
  <c r="O215" i="6"/>
  <c r="O216" i="6"/>
  <c r="O217" i="6"/>
  <c r="O218" i="6"/>
  <c r="O219" i="6"/>
  <c r="O220" i="6"/>
  <c r="O221" i="6"/>
  <c r="O222" i="6"/>
  <c r="O223" i="6"/>
  <c r="O224" i="6"/>
  <c r="O225" i="6"/>
  <c r="O226" i="6"/>
  <c r="O227" i="6"/>
  <c r="O228" i="6"/>
  <c r="O229" i="6"/>
  <c r="O230" i="6"/>
  <c r="O231" i="6"/>
  <c r="N50" i="6"/>
  <c r="I27" i="6" s="1"/>
  <c r="N49" i="6"/>
  <c r="I26" i="6" s="1"/>
  <c r="N48" i="6"/>
  <c r="I25" i="6" s="1"/>
  <c r="N47" i="6"/>
  <c r="I24" i="6" s="1"/>
  <c r="N46" i="6"/>
  <c r="I23" i="6" s="1"/>
  <c r="N45" i="6"/>
  <c r="I22" i="6" s="1"/>
  <c r="N44" i="6"/>
  <c r="I21" i="6" s="1"/>
  <c r="N43" i="6"/>
  <c r="I20" i="6" s="1"/>
  <c r="N42" i="6"/>
  <c r="I19" i="6" s="1"/>
  <c r="N41" i="6"/>
  <c r="I18" i="6" s="1"/>
  <c r="P39" i="7" l="1"/>
  <c r="I16" i="7" s="1"/>
  <c r="P40" i="7"/>
  <c r="I17" i="7" s="1"/>
  <c r="P38" i="7"/>
  <c r="I15" i="7" s="1"/>
  <c r="K54" i="6"/>
  <c r="M49" i="8"/>
  <c r="J12" i="8" s="1"/>
  <c r="M50" i="8"/>
  <c r="J13" i="8" s="1"/>
  <c r="M43" i="8"/>
  <c r="J6" i="8" s="1"/>
  <c r="M47" i="8"/>
  <c r="J10" i="8" s="1"/>
  <c r="M44" i="8"/>
  <c r="J7" i="8" s="1"/>
  <c r="M48" i="8"/>
  <c r="J11" i="8" s="1"/>
  <c r="M42" i="8"/>
  <c r="J5" i="8" s="1"/>
  <c r="M46" i="8"/>
  <c r="J9" i="8" s="1"/>
  <c r="M45" i="8"/>
  <c r="J8" i="8" s="1"/>
  <c r="M41" i="8"/>
  <c r="J4" i="8" s="1"/>
  <c r="P28" i="7"/>
  <c r="I5" i="7" s="1"/>
  <c r="I31" i="6"/>
  <c r="J25" i="8"/>
  <c r="J26" i="8"/>
  <c r="P31" i="7"/>
  <c r="I8" i="7" s="1"/>
  <c r="P35" i="7"/>
  <c r="I12" i="7" s="1"/>
  <c r="P34" i="7"/>
  <c r="I11" i="7" s="1"/>
  <c r="P30" i="7"/>
  <c r="I7" i="7" s="1"/>
  <c r="P29" i="7"/>
  <c r="I6" i="7" s="1"/>
  <c r="P27" i="7"/>
  <c r="I4" i="7" s="1"/>
  <c r="P37" i="7"/>
  <c r="I14" i="7" s="1"/>
  <c r="P33" i="7"/>
  <c r="I10" i="7" s="1"/>
  <c r="P36" i="7"/>
  <c r="I13" i="7" s="1"/>
  <c r="P32" i="7"/>
  <c r="I9" i="7" s="1"/>
  <c r="C32" i="1"/>
  <c r="J14" i="8" l="1"/>
  <c r="I31" i="8"/>
  <c r="F74" i="9"/>
  <c r="I36" i="9" s="1"/>
  <c r="F70" i="9"/>
  <c r="I28" i="9" s="1"/>
  <c r="B63" i="9" s="1"/>
  <c r="C63" i="9" s="1"/>
  <c r="F66" i="9"/>
  <c r="I20" i="9" s="1"/>
  <c r="B62" i="9" l="1"/>
  <c r="C62" i="9" s="1"/>
  <c r="B64" i="9"/>
  <c r="C64" i="9" s="1"/>
  <c r="O1381" i="9"/>
  <c r="M1381" i="9" s="1"/>
  <c r="O1408" i="9"/>
  <c r="M1408" i="9" s="1"/>
  <c r="O1442" i="9"/>
  <c r="M1442" i="9" s="1"/>
  <c r="O1464" i="9"/>
  <c r="M1464" i="9" s="1"/>
  <c r="O1470" i="9"/>
  <c r="M1470" i="9" s="1"/>
  <c r="O1383" i="9"/>
  <c r="M1383" i="9" s="1"/>
  <c r="O1404" i="9"/>
  <c r="M1404" i="9" s="1"/>
  <c r="O1441" i="9"/>
  <c r="M1441" i="9" s="1"/>
  <c r="O1447" i="9"/>
  <c r="M1447" i="9" s="1"/>
  <c r="O1454" i="9"/>
  <c r="M1454" i="9" s="1"/>
  <c r="O1461" i="9"/>
  <c r="M1461" i="9" s="1"/>
  <c r="O1465" i="9"/>
  <c r="M1465" i="9" s="1"/>
  <c r="O1476" i="9"/>
  <c r="M1476" i="9" s="1"/>
  <c r="O1414" i="9"/>
  <c r="M1414" i="9" s="1"/>
  <c r="O1431" i="9"/>
  <c r="M1431" i="9" s="1"/>
  <c r="O1435" i="9"/>
  <c r="M1435" i="9" s="1"/>
  <c r="O1460" i="9"/>
  <c r="M1460" i="9" s="1"/>
  <c r="O1468" i="9"/>
  <c r="M1468" i="9" s="1"/>
  <c r="O1400" i="9"/>
  <c r="M1400" i="9" s="1"/>
  <c r="O1401" i="9"/>
  <c r="M1401" i="9" s="1"/>
  <c r="O1411" i="9"/>
  <c r="M1411" i="9" s="1"/>
  <c r="O1413" i="9"/>
  <c r="M1413" i="9" s="1"/>
  <c r="O1443" i="9"/>
  <c r="M1443" i="9" s="1"/>
  <c r="O1384" i="9"/>
  <c r="M1384" i="9" s="1"/>
  <c r="O1399" i="9"/>
  <c r="M1399" i="9" s="1"/>
  <c r="O1417" i="9"/>
  <c r="M1417" i="9" s="1"/>
  <c r="O1423" i="9"/>
  <c r="M1423" i="9" s="1"/>
  <c r="O1466" i="9"/>
  <c r="M1466" i="9" s="1"/>
  <c r="O1379" i="9"/>
  <c r="M1379" i="9" s="1"/>
  <c r="O1386" i="9"/>
  <c r="M1386" i="9" s="1"/>
  <c r="O1409" i="9"/>
  <c r="M1409" i="9" s="1"/>
  <c r="O1419" i="9"/>
  <c r="M1419" i="9" s="1"/>
  <c r="O1425" i="9"/>
  <c r="M1425" i="9" s="1"/>
  <c r="O1436" i="9"/>
  <c r="M1436" i="9" s="1"/>
  <c r="O1462" i="9"/>
  <c r="M1462" i="9" s="1"/>
  <c r="O1471" i="9"/>
  <c r="M1471" i="9" s="1"/>
  <c r="O1472" i="9"/>
  <c r="M1472" i="9" s="1"/>
  <c r="O1380" i="9"/>
  <c r="M1380" i="9" s="1"/>
  <c r="O1385" i="9"/>
  <c r="M1385" i="9" s="1"/>
  <c r="O1389" i="9"/>
  <c r="M1389" i="9" s="1"/>
  <c r="O1410" i="9"/>
  <c r="M1410" i="9" s="1"/>
  <c r="O1388" i="9"/>
  <c r="M1388" i="9" s="1"/>
  <c r="O1390" i="9"/>
  <c r="M1390" i="9" s="1"/>
  <c r="O1392" i="9"/>
  <c r="M1392" i="9" s="1"/>
  <c r="O1407" i="9"/>
  <c r="M1407" i="9" s="1"/>
  <c r="O1440" i="9"/>
  <c r="M1440" i="9" s="1"/>
  <c r="O1445" i="9"/>
  <c r="M1445" i="9" s="1"/>
  <c r="O1422" i="9"/>
  <c r="M1422" i="9" s="1"/>
  <c r="O1382" i="9"/>
  <c r="M1382" i="9" s="1"/>
  <c r="O1430" i="9"/>
  <c r="M1430" i="9" s="1"/>
  <c r="O1474" i="9"/>
  <c r="M1474" i="9" s="1"/>
  <c r="O1391" i="9"/>
  <c r="M1391" i="9" s="1"/>
  <c r="O1393" i="9"/>
  <c r="M1393" i="9" s="1"/>
  <c r="O1397" i="9"/>
  <c r="M1397" i="9" s="1"/>
  <c r="O1405" i="9"/>
  <c r="M1405" i="9" s="1"/>
  <c r="O1406" i="9"/>
  <c r="M1406" i="9" s="1"/>
  <c r="O1438" i="9"/>
  <c r="M1438" i="9" s="1"/>
  <c r="O1451" i="9"/>
  <c r="M1451" i="9" s="1"/>
  <c r="O1453" i="9"/>
  <c r="M1453" i="9" s="1"/>
  <c r="O1473" i="9"/>
  <c r="M1473" i="9" s="1"/>
  <c r="O1394" i="9"/>
  <c r="M1394" i="9" s="1"/>
  <c r="O1403" i="9"/>
  <c r="M1403" i="9" s="1"/>
  <c r="O1412" i="9"/>
  <c r="M1412" i="9" s="1"/>
  <c r="O1418" i="9"/>
  <c r="M1418" i="9" s="1"/>
  <c r="O1420" i="9"/>
  <c r="M1420" i="9" s="1"/>
  <c r="O1429" i="9"/>
  <c r="M1429" i="9" s="1"/>
  <c r="O1455" i="9"/>
  <c r="M1455" i="9" s="1"/>
  <c r="O1396" i="9"/>
  <c r="M1396" i="9" s="1"/>
  <c r="O1415" i="9"/>
  <c r="M1415" i="9" s="1"/>
  <c r="O1439" i="9"/>
  <c r="M1439" i="9" s="1"/>
  <c r="O1444" i="9"/>
  <c r="M1444" i="9" s="1"/>
  <c r="O1446" i="9"/>
  <c r="M1446" i="9" s="1"/>
  <c r="O1416" i="9"/>
  <c r="M1416" i="9" s="1"/>
  <c r="O1424" i="9"/>
  <c r="M1424" i="9" s="1"/>
  <c r="O1427" i="9"/>
  <c r="M1427" i="9" s="1"/>
  <c r="O1432" i="9"/>
  <c r="M1432" i="9" s="1"/>
  <c r="O1456" i="9"/>
  <c r="M1456" i="9" s="1"/>
  <c r="O1387" i="9"/>
  <c r="M1387" i="9" s="1"/>
  <c r="O1449" i="9"/>
  <c r="M1449" i="9" s="1"/>
  <c r="O1378" i="9"/>
  <c r="M1378" i="9" s="1"/>
  <c r="O1402" i="9"/>
  <c r="M1402" i="9" s="1"/>
  <c r="O1421" i="9"/>
  <c r="M1421" i="9" s="1"/>
  <c r="O1433" i="9"/>
  <c r="M1433" i="9" s="1"/>
  <c r="O1434" i="9"/>
  <c r="M1434" i="9" s="1"/>
  <c r="O1448" i="9"/>
  <c r="M1448" i="9" s="1"/>
  <c r="O1450" i="9"/>
  <c r="M1450" i="9" s="1"/>
  <c r="O1452" i="9"/>
  <c r="M1452" i="9" s="1"/>
  <c r="O1457" i="9"/>
  <c r="M1457" i="9" s="1"/>
  <c r="O1475" i="9"/>
  <c r="M1475" i="9" s="1"/>
  <c r="O1398" i="9"/>
  <c r="M1398" i="9" s="1"/>
  <c r="O1428" i="9"/>
  <c r="M1428" i="9" s="1"/>
  <c r="O1437" i="9"/>
  <c r="M1437" i="9" s="1"/>
  <c r="O1463" i="9"/>
  <c r="M1463" i="9" s="1"/>
  <c r="O1469" i="9"/>
  <c r="M1469" i="9" s="1"/>
  <c r="O1395" i="9"/>
  <c r="M1395" i="9" s="1"/>
  <c r="O1426" i="9"/>
  <c r="M1426" i="9" s="1"/>
  <c r="O1458" i="9"/>
  <c r="M1458" i="9" s="1"/>
  <c r="O1459" i="9"/>
  <c r="M1459" i="9" s="1"/>
  <c r="O1467" i="9"/>
  <c r="M1467" i="9" s="1"/>
  <c r="O1648" i="9"/>
  <c r="M1648" i="9" s="1"/>
  <c r="O1658" i="9"/>
  <c r="M1658" i="9" s="1"/>
  <c r="O1685" i="9"/>
  <c r="M1685" i="9" s="1"/>
  <c r="O1711" i="9"/>
  <c r="M1711" i="9" s="1"/>
  <c r="O1713" i="9"/>
  <c r="M1713" i="9" s="1"/>
  <c r="O1738" i="9"/>
  <c r="M1738" i="9" s="1"/>
  <c r="O1654" i="9"/>
  <c r="M1654" i="9" s="1"/>
  <c r="O1669" i="9"/>
  <c r="M1669" i="9" s="1"/>
  <c r="O1687" i="9"/>
  <c r="M1687" i="9" s="1"/>
  <c r="O1714" i="9"/>
  <c r="M1714" i="9" s="1"/>
  <c r="O1721" i="9"/>
  <c r="M1721" i="9" s="1"/>
  <c r="O1656" i="9"/>
  <c r="M1656" i="9" s="1"/>
  <c r="O1661" i="9"/>
  <c r="M1661" i="9" s="1"/>
  <c r="O1666" i="9"/>
  <c r="M1666" i="9" s="1"/>
  <c r="O1692" i="9"/>
  <c r="M1692" i="9" s="1"/>
  <c r="O1694" i="9"/>
  <c r="M1694" i="9" s="1"/>
  <c r="O1698" i="9"/>
  <c r="M1698" i="9" s="1"/>
  <c r="O1708" i="9"/>
  <c r="M1708" i="9" s="1"/>
  <c r="O1722" i="9"/>
  <c r="M1722" i="9" s="1"/>
  <c r="O1734" i="9"/>
  <c r="M1734" i="9" s="1"/>
  <c r="O1668" i="9"/>
  <c r="M1668" i="9" s="1"/>
  <c r="O1677" i="9"/>
  <c r="M1677" i="9" s="1"/>
  <c r="O1688" i="9"/>
  <c r="M1688" i="9" s="1"/>
  <c r="O1729" i="9"/>
  <c r="M1729" i="9" s="1"/>
  <c r="O1740" i="9"/>
  <c r="M1740" i="9" s="1"/>
  <c r="O1645" i="9"/>
  <c r="M1645" i="9" s="1"/>
  <c r="O1665" i="9"/>
  <c r="M1665" i="9" s="1"/>
  <c r="O1684" i="9"/>
  <c r="M1684" i="9" s="1"/>
  <c r="O1702" i="9"/>
  <c r="M1702" i="9" s="1"/>
  <c r="O1650" i="9"/>
  <c r="M1650" i="9" s="1"/>
  <c r="O1667" i="9"/>
  <c r="M1667" i="9" s="1"/>
  <c r="O1690" i="9"/>
  <c r="M1690" i="9" s="1"/>
  <c r="O1691" i="9"/>
  <c r="M1691" i="9" s="1"/>
  <c r="O1695" i="9"/>
  <c r="M1695" i="9" s="1"/>
  <c r="O1697" i="9"/>
  <c r="M1697" i="9" s="1"/>
  <c r="O1699" i="9"/>
  <c r="M1699" i="9" s="1"/>
  <c r="O1707" i="9"/>
  <c r="M1707" i="9" s="1"/>
  <c r="O1657" i="9"/>
  <c r="M1657" i="9" s="1"/>
  <c r="O1675" i="9"/>
  <c r="M1675" i="9" s="1"/>
  <c r="O1716" i="9"/>
  <c r="M1716" i="9" s="1"/>
  <c r="O1727" i="9"/>
  <c r="M1727" i="9" s="1"/>
  <c r="O1660" i="9"/>
  <c r="M1660" i="9" s="1"/>
  <c r="O1683" i="9"/>
  <c r="M1683" i="9" s="1"/>
  <c r="O1696" i="9"/>
  <c r="M1696" i="9" s="1"/>
  <c r="O1723" i="9"/>
  <c r="M1723" i="9" s="1"/>
  <c r="O1739" i="9"/>
  <c r="M1739" i="9" s="1"/>
  <c r="O1681" i="9"/>
  <c r="M1681" i="9" s="1"/>
  <c r="O1703" i="9"/>
  <c r="M1703" i="9" s="1"/>
  <c r="O1733" i="9"/>
  <c r="M1733" i="9" s="1"/>
  <c r="O1737" i="9"/>
  <c r="M1737" i="9" s="1"/>
  <c r="O1644" i="9"/>
  <c r="M1644" i="9" s="1"/>
  <c r="O1706" i="9"/>
  <c r="M1706" i="9" s="1"/>
  <c r="O1712" i="9"/>
  <c r="M1712" i="9" s="1"/>
  <c r="O1720" i="9"/>
  <c r="M1720" i="9" s="1"/>
  <c r="O1640" i="9"/>
  <c r="M1640" i="9" s="1"/>
  <c r="O1652" i="9"/>
  <c r="M1652" i="9" s="1"/>
  <c r="O1662" i="9"/>
  <c r="M1662" i="9" s="1"/>
  <c r="O1649" i="9"/>
  <c r="M1649" i="9" s="1"/>
  <c r="O1715" i="9"/>
  <c r="M1715" i="9" s="1"/>
  <c r="O1735" i="9"/>
  <c r="M1735" i="9" s="1"/>
  <c r="O1663" i="9"/>
  <c r="M1663" i="9" s="1"/>
  <c r="O1643" i="9"/>
  <c r="M1643" i="9" s="1"/>
  <c r="O1647" i="9"/>
  <c r="M1647" i="9" s="1"/>
  <c r="O1664" i="9"/>
  <c r="M1664" i="9" s="1"/>
  <c r="O1724" i="9"/>
  <c r="M1724" i="9" s="1"/>
  <c r="O1641" i="9"/>
  <c r="M1641" i="9" s="1"/>
  <c r="O1676" i="9"/>
  <c r="M1676" i="9" s="1"/>
  <c r="O1680" i="9"/>
  <c r="M1680" i="9" s="1"/>
  <c r="O1718" i="9"/>
  <c r="M1718" i="9" s="1"/>
  <c r="O1726" i="9"/>
  <c r="M1726" i="9" s="1"/>
  <c r="O1678" i="9"/>
  <c r="M1678" i="9" s="1"/>
  <c r="O1686" i="9"/>
  <c r="M1686" i="9" s="1"/>
  <c r="O1689" i="9"/>
  <c r="M1689" i="9" s="1"/>
  <c r="O1705" i="9"/>
  <c r="M1705" i="9" s="1"/>
  <c r="O1693" i="9"/>
  <c r="M1693" i="9" s="1"/>
  <c r="O1700" i="9"/>
  <c r="M1700" i="9" s="1"/>
  <c r="O1710" i="9"/>
  <c r="M1710" i="9" s="1"/>
  <c r="O1725" i="9"/>
  <c r="M1725" i="9" s="1"/>
  <c r="O1670" i="9"/>
  <c r="M1670" i="9" s="1"/>
  <c r="O1671" i="9"/>
  <c r="M1671" i="9" s="1"/>
  <c r="O1682" i="9"/>
  <c r="M1682" i="9" s="1"/>
  <c r="O1701" i="9"/>
  <c r="M1701" i="9" s="1"/>
  <c r="O1642" i="9"/>
  <c r="M1642" i="9" s="1"/>
  <c r="O1646" i="9"/>
  <c r="M1646" i="9" s="1"/>
  <c r="O1651" i="9"/>
  <c r="M1651" i="9" s="1"/>
  <c r="O1653" i="9"/>
  <c r="M1653" i="9" s="1"/>
  <c r="O1659" i="9"/>
  <c r="M1659" i="9" s="1"/>
  <c r="O1673" i="9"/>
  <c r="M1673" i="9" s="1"/>
  <c r="O1674" i="9"/>
  <c r="M1674" i="9" s="1"/>
  <c r="O1679" i="9"/>
  <c r="M1679" i="9" s="1"/>
  <c r="O1704" i="9"/>
  <c r="M1704" i="9" s="1"/>
  <c r="O1717" i="9"/>
  <c r="M1717" i="9" s="1"/>
  <c r="O1728" i="9"/>
  <c r="M1728" i="9" s="1"/>
  <c r="O1731" i="9"/>
  <c r="M1731" i="9" s="1"/>
  <c r="O1655" i="9"/>
  <c r="M1655" i="9" s="1"/>
  <c r="O1672" i="9"/>
  <c r="M1672" i="9" s="1"/>
  <c r="O1709" i="9"/>
  <c r="M1709" i="9" s="1"/>
  <c r="O1719" i="9"/>
  <c r="M1719" i="9" s="1"/>
  <c r="O1730" i="9"/>
  <c r="M1730" i="9" s="1"/>
  <c r="O1732" i="9"/>
  <c r="M1732" i="9" s="1"/>
  <c r="O1736" i="9"/>
  <c r="M1736" i="9" s="1"/>
  <c r="O202" i="9"/>
  <c r="M202" i="9" s="1"/>
  <c r="O221" i="9"/>
  <c r="M221" i="9" s="1"/>
  <c r="O224" i="9"/>
  <c r="M224" i="9" s="1"/>
  <c r="O250" i="9"/>
  <c r="M250" i="9" s="1"/>
  <c r="O272" i="9"/>
  <c r="M272" i="9" s="1"/>
  <c r="O276" i="9"/>
  <c r="M276" i="9" s="1"/>
  <c r="O293" i="9"/>
  <c r="M293" i="9" s="1"/>
  <c r="O214" i="9"/>
  <c r="M214" i="9" s="1"/>
  <c r="O219" i="9"/>
  <c r="M219" i="9" s="1"/>
  <c r="O260" i="9"/>
  <c r="M260" i="9" s="1"/>
  <c r="O266" i="9"/>
  <c r="M266" i="9" s="1"/>
  <c r="O267" i="9"/>
  <c r="M267" i="9" s="1"/>
  <c r="O273" i="9"/>
  <c r="M273" i="9" s="1"/>
  <c r="O313" i="9"/>
  <c r="M313" i="9" s="1"/>
  <c r="O319" i="9"/>
  <c r="M319" i="9" s="1"/>
  <c r="O204" i="9"/>
  <c r="M204" i="9" s="1"/>
  <c r="O206" i="9"/>
  <c r="M206" i="9" s="1"/>
  <c r="O208" i="9"/>
  <c r="M208" i="9" s="1"/>
  <c r="O234" i="9"/>
  <c r="M234" i="9" s="1"/>
  <c r="O199" i="9"/>
  <c r="M199" i="9" s="1"/>
  <c r="O239" i="9"/>
  <c r="M239" i="9" s="1"/>
  <c r="O275" i="9"/>
  <c r="M275" i="9" s="1"/>
  <c r="O302" i="9"/>
  <c r="M302" i="9" s="1"/>
  <c r="O317" i="9"/>
  <c r="M317" i="9" s="1"/>
  <c r="O213" i="9"/>
  <c r="M213" i="9" s="1"/>
  <c r="O247" i="9"/>
  <c r="M247" i="9" s="1"/>
  <c r="O257" i="9"/>
  <c r="M257" i="9" s="1"/>
  <c r="O278" i="9"/>
  <c r="M278" i="9" s="1"/>
  <c r="O297" i="9"/>
  <c r="M297" i="9" s="1"/>
  <c r="O307" i="9"/>
  <c r="M307" i="9" s="1"/>
  <c r="O218" i="9"/>
  <c r="M218" i="9" s="1"/>
  <c r="O232" i="9"/>
  <c r="M232" i="9" s="1"/>
  <c r="O253" i="9"/>
  <c r="M253" i="9" s="1"/>
  <c r="O283" i="9"/>
  <c r="M283" i="9" s="1"/>
  <c r="O318" i="9"/>
  <c r="M318" i="9" s="1"/>
  <c r="O235" i="9"/>
  <c r="M235" i="9" s="1"/>
  <c r="O236" i="9"/>
  <c r="M236" i="9" s="1"/>
  <c r="O265" i="9"/>
  <c r="M265" i="9" s="1"/>
  <c r="O285" i="9"/>
  <c r="M285" i="9" s="1"/>
  <c r="O288" i="9"/>
  <c r="M288" i="9" s="1"/>
  <c r="O301" i="9"/>
  <c r="M301" i="9" s="1"/>
  <c r="O244" i="9"/>
  <c r="M244" i="9" s="1"/>
  <c r="O292" i="9"/>
  <c r="M292" i="9" s="1"/>
  <c r="O296" i="9"/>
  <c r="M296" i="9" s="1"/>
  <c r="O314" i="9"/>
  <c r="M314" i="9" s="1"/>
  <c r="O210" i="9"/>
  <c r="M210" i="9" s="1"/>
  <c r="O227" i="9"/>
  <c r="M227" i="9" s="1"/>
  <c r="O228" i="9"/>
  <c r="M228" i="9" s="1"/>
  <c r="O243" i="9"/>
  <c r="M243" i="9" s="1"/>
  <c r="O258" i="9"/>
  <c r="M258" i="9" s="1"/>
  <c r="O274" i="9"/>
  <c r="M274" i="9" s="1"/>
  <c r="O281" i="9"/>
  <c r="M281" i="9" s="1"/>
  <c r="O303" i="9"/>
  <c r="M303" i="9" s="1"/>
  <c r="O309" i="9"/>
  <c r="M309" i="9" s="1"/>
  <c r="O212" i="9"/>
  <c r="M212" i="9" s="1"/>
  <c r="O233" i="9"/>
  <c r="M233" i="9" s="1"/>
  <c r="O246" i="9"/>
  <c r="M246" i="9" s="1"/>
  <c r="O262" i="9"/>
  <c r="M262" i="9" s="1"/>
  <c r="O300" i="9"/>
  <c r="M300" i="9" s="1"/>
  <c r="O306" i="9"/>
  <c r="M306" i="9" s="1"/>
  <c r="O223" i="9"/>
  <c r="M223" i="9" s="1"/>
  <c r="O255" i="9"/>
  <c r="M255" i="9" s="1"/>
  <c r="O280" i="9"/>
  <c r="M280" i="9" s="1"/>
  <c r="O310" i="9"/>
  <c r="M310" i="9" s="1"/>
  <c r="O271" i="9"/>
  <c r="M271" i="9" s="1"/>
  <c r="O197" i="9"/>
  <c r="M197" i="9" s="1"/>
  <c r="O201" i="9"/>
  <c r="M201" i="9" s="1"/>
  <c r="O249" i="9"/>
  <c r="M249" i="9" s="1"/>
  <c r="O282" i="9"/>
  <c r="M282" i="9" s="1"/>
  <c r="O308" i="9"/>
  <c r="M308" i="9" s="1"/>
  <c r="O316" i="9"/>
  <c r="M316" i="9" s="1"/>
  <c r="O220" i="9"/>
  <c r="M220" i="9" s="1"/>
  <c r="O231" i="9"/>
  <c r="M231" i="9" s="1"/>
  <c r="O237" i="9"/>
  <c r="M237" i="9" s="1"/>
  <c r="O240" i="9"/>
  <c r="M240" i="9" s="1"/>
  <c r="O254" i="9"/>
  <c r="M254" i="9" s="1"/>
  <c r="O289" i="9"/>
  <c r="M289" i="9" s="1"/>
  <c r="O320" i="9"/>
  <c r="M320" i="9" s="1"/>
  <c r="O203" i="9"/>
  <c r="M203" i="9" s="1"/>
  <c r="O217" i="9"/>
  <c r="M217" i="9" s="1"/>
  <c r="O226" i="9"/>
  <c r="M226" i="9" s="1"/>
  <c r="O248" i="9"/>
  <c r="M248" i="9" s="1"/>
  <c r="O256" i="9"/>
  <c r="M256" i="9" s="1"/>
  <c r="O294" i="9"/>
  <c r="M294" i="9" s="1"/>
  <c r="O304" i="9"/>
  <c r="M304" i="9" s="1"/>
  <c r="O312" i="9"/>
  <c r="M312" i="9" s="1"/>
  <c r="O222" i="9"/>
  <c r="M222" i="9" s="1"/>
  <c r="O242" i="9"/>
  <c r="M242" i="9" s="1"/>
  <c r="O268" i="9"/>
  <c r="M268" i="9" s="1"/>
  <c r="O298" i="9"/>
  <c r="M298" i="9" s="1"/>
  <c r="O245" i="9"/>
  <c r="M245" i="9" s="1"/>
  <c r="O269" i="9"/>
  <c r="M269" i="9" s="1"/>
  <c r="O270" i="9"/>
  <c r="M270" i="9" s="1"/>
  <c r="O291" i="9"/>
  <c r="M291" i="9" s="1"/>
  <c r="O299" i="9"/>
  <c r="M299" i="9" s="1"/>
  <c r="O211" i="9"/>
  <c r="M211" i="9" s="1"/>
  <c r="O225" i="9"/>
  <c r="M225" i="9" s="1"/>
  <c r="O277" i="9"/>
  <c r="M277" i="9" s="1"/>
  <c r="O279" i="9"/>
  <c r="M279" i="9" s="1"/>
  <c r="O284" i="9"/>
  <c r="M284" i="9" s="1"/>
  <c r="O305" i="9"/>
  <c r="M305" i="9" s="1"/>
  <c r="O209" i="9"/>
  <c r="M209" i="9" s="1"/>
  <c r="O286" i="9"/>
  <c r="M286" i="9" s="1"/>
  <c r="O290" i="9"/>
  <c r="M290" i="9" s="1"/>
  <c r="O295" i="9"/>
  <c r="M295" i="9" s="1"/>
  <c r="O311" i="9"/>
  <c r="M311" i="9" s="1"/>
  <c r="O251" i="9"/>
  <c r="M251" i="9" s="1"/>
  <c r="O200" i="9"/>
  <c r="M200" i="9" s="1"/>
  <c r="O205" i="9"/>
  <c r="M205" i="9" s="1"/>
  <c r="O207" i="9"/>
  <c r="M207" i="9" s="1"/>
  <c r="O215" i="9"/>
  <c r="M215" i="9" s="1"/>
  <c r="O216" i="9"/>
  <c r="M216" i="9" s="1"/>
  <c r="O229" i="9"/>
  <c r="M229" i="9" s="1"/>
  <c r="O238" i="9"/>
  <c r="M238" i="9" s="1"/>
  <c r="O252" i="9"/>
  <c r="M252" i="9" s="1"/>
  <c r="O259" i="9"/>
  <c r="M259" i="9" s="1"/>
  <c r="O261" i="9"/>
  <c r="M261" i="9" s="1"/>
  <c r="O263" i="9"/>
  <c r="M263" i="9" s="1"/>
  <c r="O315" i="9"/>
  <c r="M315" i="9" s="1"/>
  <c r="O198" i="9"/>
  <c r="M198" i="9" s="1"/>
  <c r="O230" i="9"/>
  <c r="M230" i="9" s="1"/>
  <c r="O241" i="9"/>
  <c r="M241" i="9" s="1"/>
  <c r="O264" i="9"/>
  <c r="M264" i="9" s="1"/>
  <c r="O287" i="9"/>
  <c r="M287" i="9" s="1"/>
  <c r="O1146" i="9"/>
  <c r="M1146" i="9" s="1"/>
  <c r="O1112" i="9"/>
  <c r="M1112" i="9" s="1"/>
  <c r="O1122" i="9"/>
  <c r="M1122" i="9" s="1"/>
  <c r="O1124" i="9"/>
  <c r="M1124" i="9" s="1"/>
  <c r="O1132" i="9"/>
  <c r="M1132" i="9" s="1"/>
  <c r="O1100" i="9"/>
  <c r="M1100" i="9" s="1"/>
  <c r="O1120" i="9"/>
  <c r="M1120" i="9" s="1"/>
  <c r="O1157" i="9"/>
  <c r="M1157" i="9" s="1"/>
  <c r="O1106" i="9"/>
  <c r="M1106" i="9" s="1"/>
  <c r="O1128" i="9"/>
  <c r="M1128" i="9" s="1"/>
  <c r="O1138" i="9"/>
  <c r="M1138" i="9" s="1"/>
  <c r="O1150" i="9"/>
  <c r="M1150" i="9" s="1"/>
  <c r="O1156" i="9"/>
  <c r="M1156" i="9" s="1"/>
  <c r="O1109" i="9"/>
  <c r="M1109" i="9" s="1"/>
  <c r="O1115" i="9"/>
  <c r="M1115" i="9" s="1"/>
  <c r="O1119" i="9"/>
  <c r="M1119" i="9" s="1"/>
  <c r="O1125" i="9"/>
  <c r="M1125" i="9" s="1"/>
  <c r="O1130" i="9"/>
  <c r="M1130" i="9" s="1"/>
  <c r="O1133" i="9"/>
  <c r="M1133" i="9" s="1"/>
  <c r="O1135" i="9"/>
  <c r="M1135" i="9" s="1"/>
  <c r="O1136" i="9"/>
  <c r="M1136" i="9" s="1"/>
  <c r="O1147" i="9"/>
  <c r="M1147" i="9" s="1"/>
  <c r="O1097" i="9"/>
  <c r="M1097" i="9" s="1"/>
  <c r="O1107" i="9"/>
  <c r="M1107" i="9" s="1"/>
  <c r="O1123" i="9"/>
  <c r="M1123" i="9" s="1"/>
  <c r="O1096" i="9"/>
  <c r="M1096" i="9" s="1"/>
  <c r="O1099" i="9"/>
  <c r="M1099" i="9" s="1"/>
  <c r="O1108" i="9"/>
  <c r="M1108" i="9" s="1"/>
  <c r="O1116" i="9"/>
  <c r="M1116" i="9" s="1"/>
  <c r="O1098" i="9"/>
  <c r="M1098" i="9" s="1"/>
  <c r="O1102" i="9"/>
  <c r="M1102" i="9" s="1"/>
  <c r="O1137" i="9"/>
  <c r="M1137" i="9" s="1"/>
  <c r="O1139" i="9"/>
  <c r="M1139" i="9" s="1"/>
  <c r="O1144" i="9"/>
  <c r="M1144" i="9" s="1"/>
  <c r="O1110" i="9"/>
  <c r="M1110" i="9" s="1"/>
  <c r="O1149" i="9"/>
  <c r="M1149" i="9" s="1"/>
  <c r="O1155" i="9"/>
  <c r="M1155" i="9" s="1"/>
  <c r="O1104" i="9"/>
  <c r="M1104" i="9" s="1"/>
  <c r="O1111" i="9"/>
  <c r="M1111" i="9" s="1"/>
  <c r="O1131" i="9"/>
  <c r="M1131" i="9" s="1"/>
  <c r="O1141" i="9"/>
  <c r="M1141" i="9" s="1"/>
  <c r="O1143" i="9"/>
  <c r="M1143" i="9" s="1"/>
  <c r="O1145" i="9"/>
  <c r="M1145" i="9" s="1"/>
  <c r="O1158" i="9"/>
  <c r="M1158" i="9" s="1"/>
  <c r="O1101" i="9"/>
  <c r="M1101" i="9" s="1"/>
  <c r="O1103" i="9"/>
  <c r="M1103" i="9" s="1"/>
  <c r="O1105" i="9"/>
  <c r="M1105" i="9" s="1"/>
  <c r="O1118" i="9"/>
  <c r="M1118" i="9" s="1"/>
  <c r="O1126" i="9"/>
  <c r="M1126" i="9" s="1"/>
  <c r="O1127" i="9"/>
  <c r="M1127" i="9" s="1"/>
  <c r="O1129" i="9"/>
  <c r="M1129" i="9" s="1"/>
  <c r="O1134" i="9"/>
  <c r="M1134" i="9" s="1"/>
  <c r="O1140" i="9"/>
  <c r="M1140" i="9" s="1"/>
  <c r="O1142" i="9"/>
  <c r="M1142" i="9" s="1"/>
  <c r="O1151" i="9"/>
  <c r="M1151" i="9" s="1"/>
  <c r="O1152" i="9"/>
  <c r="M1152" i="9" s="1"/>
  <c r="O1153" i="9"/>
  <c r="M1153" i="9" s="1"/>
  <c r="O1113" i="9"/>
  <c r="M1113" i="9" s="1"/>
  <c r="O1114" i="9"/>
  <c r="M1114" i="9" s="1"/>
  <c r="O1117" i="9"/>
  <c r="M1117" i="9" s="1"/>
  <c r="O1121" i="9"/>
  <c r="M1121" i="9" s="1"/>
  <c r="O1148" i="9"/>
  <c r="M1148" i="9" s="1"/>
  <c r="O1154" i="9"/>
  <c r="M1154" i="9" s="1"/>
  <c r="O72" i="9"/>
  <c r="M72" i="9" s="1"/>
  <c r="O92" i="9"/>
  <c r="M92" i="9" s="1"/>
  <c r="O138" i="9"/>
  <c r="M138" i="9" s="1"/>
  <c r="O142" i="9"/>
  <c r="M142" i="9" s="1"/>
  <c r="O175" i="9"/>
  <c r="M175" i="9" s="1"/>
  <c r="O73" i="9"/>
  <c r="M73" i="9" s="1"/>
  <c r="O124" i="9"/>
  <c r="M124" i="9" s="1"/>
  <c r="O133" i="9"/>
  <c r="M133" i="9" s="1"/>
  <c r="O143" i="9"/>
  <c r="M143" i="9" s="1"/>
  <c r="O176" i="9"/>
  <c r="M176" i="9" s="1"/>
  <c r="O93" i="9"/>
  <c r="M93" i="9" s="1"/>
  <c r="O98" i="9"/>
  <c r="M98" i="9" s="1"/>
  <c r="O134" i="9"/>
  <c r="M134" i="9" s="1"/>
  <c r="O147" i="9"/>
  <c r="M147" i="9" s="1"/>
  <c r="O158" i="9"/>
  <c r="M158" i="9" s="1"/>
  <c r="O101" i="9"/>
  <c r="M101" i="9" s="1"/>
  <c r="O116" i="9"/>
  <c r="M116" i="9" s="1"/>
  <c r="O123" i="9"/>
  <c r="M123" i="9" s="1"/>
  <c r="O113" i="9"/>
  <c r="M113" i="9" s="1"/>
  <c r="O115" i="9"/>
  <c r="M115" i="9" s="1"/>
  <c r="O146" i="9"/>
  <c r="M146" i="9" s="1"/>
  <c r="O156" i="9"/>
  <c r="M156" i="9" s="1"/>
  <c r="O118" i="9"/>
  <c r="M118" i="9" s="1"/>
  <c r="O119" i="9"/>
  <c r="M119" i="9" s="1"/>
  <c r="O132" i="9"/>
  <c r="M132" i="9" s="1"/>
  <c r="O182" i="9"/>
  <c r="M182" i="9" s="1"/>
  <c r="O186" i="9"/>
  <c r="M186" i="9" s="1"/>
  <c r="O71" i="9"/>
  <c r="M71" i="9" s="1"/>
  <c r="O164" i="9"/>
  <c r="M164" i="9" s="1"/>
  <c r="O178" i="9"/>
  <c r="M178" i="9" s="1"/>
  <c r="O189" i="9"/>
  <c r="M189" i="9" s="1"/>
  <c r="O183" i="9"/>
  <c r="M183" i="9" s="1"/>
  <c r="O145" i="9"/>
  <c r="M145" i="9" s="1"/>
  <c r="O170" i="9"/>
  <c r="M170" i="9" s="1"/>
  <c r="O185" i="9"/>
  <c r="M185" i="9" s="1"/>
  <c r="O191" i="9"/>
  <c r="M191" i="9" s="1"/>
  <c r="O97" i="9"/>
  <c r="M97" i="9" s="1"/>
  <c r="O107" i="9"/>
  <c r="M107" i="9" s="1"/>
  <c r="O144" i="9"/>
  <c r="M144" i="9" s="1"/>
  <c r="O196" i="9"/>
  <c r="M196" i="9" s="1"/>
  <c r="O90" i="9"/>
  <c r="M90" i="9" s="1"/>
  <c r="O96" i="9"/>
  <c r="M96" i="9" s="1"/>
  <c r="O135" i="9"/>
  <c r="M135" i="9" s="1"/>
  <c r="O177" i="9"/>
  <c r="M177" i="9" s="1"/>
  <c r="O78" i="9"/>
  <c r="M78" i="9" s="1"/>
  <c r="O109" i="9"/>
  <c r="M109" i="9" s="1"/>
  <c r="O110" i="9"/>
  <c r="M110" i="9" s="1"/>
  <c r="O112" i="9"/>
  <c r="M112" i="9" s="1"/>
  <c r="O131" i="9"/>
  <c r="M131" i="9" s="1"/>
  <c r="O148" i="9"/>
  <c r="M148" i="9" s="1"/>
  <c r="O155" i="9"/>
  <c r="M155" i="9" s="1"/>
  <c r="O117" i="9"/>
  <c r="M117" i="9" s="1"/>
  <c r="O154" i="9"/>
  <c r="M154" i="9" s="1"/>
  <c r="O167" i="9"/>
  <c r="M167" i="9" s="1"/>
  <c r="O77" i="9"/>
  <c r="M77" i="9" s="1"/>
  <c r="O89" i="9"/>
  <c r="M89" i="9" s="1"/>
  <c r="O91" i="9"/>
  <c r="M91" i="9" s="1"/>
  <c r="O150" i="9"/>
  <c r="M150" i="9" s="1"/>
  <c r="O153" i="9"/>
  <c r="M153" i="9" s="1"/>
  <c r="O88" i="9"/>
  <c r="M88" i="9" s="1"/>
  <c r="O120" i="9"/>
  <c r="M120" i="9" s="1"/>
  <c r="O136" i="9"/>
  <c r="M136" i="9" s="1"/>
  <c r="O76" i="9"/>
  <c r="M76" i="9" s="1"/>
  <c r="O103" i="9"/>
  <c r="M103" i="9" s="1"/>
  <c r="O111" i="9"/>
  <c r="M111" i="9" s="1"/>
  <c r="O114" i="9"/>
  <c r="M114" i="9" s="1"/>
  <c r="O128" i="9"/>
  <c r="M128" i="9" s="1"/>
  <c r="O137" i="9"/>
  <c r="M137" i="9" s="1"/>
  <c r="O152" i="9"/>
  <c r="M152" i="9" s="1"/>
  <c r="O161" i="9"/>
  <c r="M161" i="9" s="1"/>
  <c r="O166" i="9"/>
  <c r="M166" i="9" s="1"/>
  <c r="O84" i="9"/>
  <c r="M84" i="9" s="1"/>
  <c r="O94" i="9"/>
  <c r="M94" i="9" s="1"/>
  <c r="O122" i="9"/>
  <c r="M122" i="9" s="1"/>
  <c r="O162" i="9"/>
  <c r="M162" i="9" s="1"/>
  <c r="O169" i="9"/>
  <c r="M169" i="9" s="1"/>
  <c r="O193" i="9"/>
  <c r="M193" i="9" s="1"/>
  <c r="O81" i="9"/>
  <c r="M81" i="9" s="1"/>
  <c r="O125" i="9"/>
  <c r="M125" i="9" s="1"/>
  <c r="O159" i="9"/>
  <c r="M159" i="9" s="1"/>
  <c r="O174" i="9"/>
  <c r="M174" i="9" s="1"/>
  <c r="O69" i="9"/>
  <c r="M69" i="9" s="1"/>
  <c r="O79" i="9"/>
  <c r="M79" i="9" s="1"/>
  <c r="O100" i="9"/>
  <c r="M100" i="9" s="1"/>
  <c r="O160" i="9"/>
  <c r="M160" i="9" s="1"/>
  <c r="O188" i="9"/>
  <c r="M188" i="9" s="1"/>
  <c r="O190" i="9"/>
  <c r="M190" i="9" s="1"/>
  <c r="O192" i="9"/>
  <c r="M192" i="9" s="1"/>
  <c r="O80" i="9"/>
  <c r="M80" i="9" s="1"/>
  <c r="O108" i="9"/>
  <c r="M108" i="9" s="1"/>
  <c r="O130" i="9"/>
  <c r="M130" i="9" s="1"/>
  <c r="O70" i="9"/>
  <c r="M70" i="9" s="1"/>
  <c r="O85" i="9"/>
  <c r="M85" i="9" s="1"/>
  <c r="O87" i="9"/>
  <c r="M87" i="9" s="1"/>
  <c r="O127" i="9"/>
  <c r="M127" i="9" s="1"/>
  <c r="O140" i="9"/>
  <c r="M140" i="9" s="1"/>
  <c r="O165" i="9"/>
  <c r="M165" i="9" s="1"/>
  <c r="O172" i="9"/>
  <c r="M172" i="9" s="1"/>
  <c r="O86" i="9"/>
  <c r="M86" i="9" s="1"/>
  <c r="O95" i="9"/>
  <c r="M95" i="9" s="1"/>
  <c r="O141" i="9"/>
  <c r="M141" i="9" s="1"/>
  <c r="O74" i="9"/>
  <c r="M74" i="9" s="1"/>
  <c r="O105" i="9"/>
  <c r="M105" i="9" s="1"/>
  <c r="O151" i="9"/>
  <c r="M151" i="9" s="1"/>
  <c r="O163" i="9"/>
  <c r="M163" i="9" s="1"/>
  <c r="O179" i="9"/>
  <c r="M179" i="9" s="1"/>
  <c r="O106" i="9"/>
  <c r="M106" i="9" s="1"/>
  <c r="O121" i="9"/>
  <c r="M121" i="9" s="1"/>
  <c r="O129" i="9"/>
  <c r="M129" i="9" s="1"/>
  <c r="O168" i="9"/>
  <c r="M168" i="9" s="1"/>
  <c r="O173" i="9"/>
  <c r="M173" i="9" s="1"/>
  <c r="O139" i="9"/>
  <c r="M139" i="9" s="1"/>
  <c r="O149" i="9"/>
  <c r="M149" i="9" s="1"/>
  <c r="O171" i="9"/>
  <c r="M171" i="9" s="1"/>
  <c r="O181" i="9"/>
  <c r="M181" i="9" s="1"/>
  <c r="O187" i="9"/>
  <c r="M187" i="9" s="1"/>
  <c r="O194" i="9"/>
  <c r="M194" i="9" s="1"/>
  <c r="O75" i="9"/>
  <c r="M75" i="9" s="1"/>
  <c r="O180" i="9"/>
  <c r="M180" i="9" s="1"/>
  <c r="O184" i="9"/>
  <c r="M184" i="9" s="1"/>
  <c r="O82" i="9"/>
  <c r="M82" i="9" s="1"/>
  <c r="O83" i="9"/>
  <c r="M83" i="9" s="1"/>
  <c r="O99" i="9"/>
  <c r="M99" i="9" s="1"/>
  <c r="O102" i="9"/>
  <c r="M102" i="9" s="1"/>
  <c r="O104" i="9"/>
  <c r="M104" i="9" s="1"/>
  <c r="O126" i="9"/>
  <c r="M126" i="9" s="1"/>
  <c r="O157" i="9"/>
  <c r="M157" i="9" s="1"/>
  <c r="O195" i="9"/>
  <c r="M195" i="9" s="1"/>
  <c r="O514" i="9"/>
  <c r="M514" i="9" s="1"/>
  <c r="O523" i="9"/>
  <c r="M523" i="9" s="1"/>
  <c r="O532" i="9"/>
  <c r="M532" i="9" s="1"/>
  <c r="O538" i="9"/>
  <c r="M538" i="9" s="1"/>
  <c r="O554" i="9"/>
  <c r="M554" i="9" s="1"/>
  <c r="O574" i="9"/>
  <c r="M574" i="9" s="1"/>
  <c r="O512" i="9"/>
  <c r="M512" i="9" s="1"/>
  <c r="O544" i="9"/>
  <c r="M544" i="9" s="1"/>
  <c r="O551" i="9"/>
  <c r="M551" i="9" s="1"/>
  <c r="O552" i="9"/>
  <c r="M552" i="9" s="1"/>
  <c r="O557" i="9"/>
  <c r="M557" i="9" s="1"/>
  <c r="O570" i="9"/>
  <c r="M570" i="9" s="1"/>
  <c r="O520" i="9"/>
  <c r="M520" i="9" s="1"/>
  <c r="O527" i="9"/>
  <c r="M527" i="9" s="1"/>
  <c r="O549" i="9"/>
  <c r="M549" i="9" s="1"/>
  <c r="O553" i="9"/>
  <c r="M553" i="9" s="1"/>
  <c r="O524" i="9"/>
  <c r="M524" i="9" s="1"/>
  <c r="O525" i="9"/>
  <c r="M525" i="9" s="1"/>
  <c r="O560" i="9"/>
  <c r="M560" i="9" s="1"/>
  <c r="O561" i="9"/>
  <c r="M561" i="9" s="1"/>
  <c r="O579" i="9"/>
  <c r="M579" i="9" s="1"/>
  <c r="O536" i="9"/>
  <c r="M536" i="9" s="1"/>
  <c r="O539" i="9"/>
  <c r="M539" i="9" s="1"/>
  <c r="O559" i="9"/>
  <c r="M559" i="9" s="1"/>
  <c r="O563" i="9"/>
  <c r="M563" i="9" s="1"/>
  <c r="O569" i="9"/>
  <c r="M569" i="9" s="1"/>
  <c r="O513" i="9"/>
  <c r="M513" i="9" s="1"/>
  <c r="O518" i="9"/>
  <c r="M518" i="9" s="1"/>
  <c r="O522" i="9"/>
  <c r="M522" i="9" s="1"/>
  <c r="O528" i="9"/>
  <c r="M528" i="9" s="1"/>
  <c r="O535" i="9"/>
  <c r="M535" i="9" s="1"/>
  <c r="O543" i="9"/>
  <c r="M543" i="9" s="1"/>
  <c r="O519" i="9"/>
  <c r="M519" i="9" s="1"/>
  <c r="O533" i="9"/>
  <c r="M533" i="9" s="1"/>
  <c r="O534" i="9"/>
  <c r="M534" i="9" s="1"/>
  <c r="O546" i="9"/>
  <c r="M546" i="9" s="1"/>
  <c r="O547" i="9"/>
  <c r="M547" i="9" s="1"/>
  <c r="O555" i="9"/>
  <c r="M555" i="9" s="1"/>
  <c r="O540" i="9"/>
  <c r="M540" i="9" s="1"/>
  <c r="O541" i="9"/>
  <c r="M541" i="9" s="1"/>
  <c r="O556" i="9"/>
  <c r="M556" i="9" s="1"/>
  <c r="O564" i="9"/>
  <c r="M564" i="9" s="1"/>
  <c r="O568" i="9"/>
  <c r="M568" i="9" s="1"/>
  <c r="O511" i="9"/>
  <c r="M511" i="9" s="1"/>
  <c r="O515" i="9"/>
  <c r="M515" i="9" s="1"/>
  <c r="O521" i="9"/>
  <c r="M521" i="9" s="1"/>
  <c r="O531" i="9"/>
  <c r="M531" i="9" s="1"/>
  <c r="O548" i="9"/>
  <c r="M548" i="9" s="1"/>
  <c r="O562" i="9"/>
  <c r="M562" i="9" s="1"/>
  <c r="O567" i="9"/>
  <c r="M567" i="9" s="1"/>
  <c r="O571" i="9"/>
  <c r="M571" i="9" s="1"/>
  <c r="O577" i="9"/>
  <c r="M577" i="9" s="1"/>
  <c r="O578" i="9"/>
  <c r="M578" i="9" s="1"/>
  <c r="O526" i="9"/>
  <c r="M526" i="9" s="1"/>
  <c r="O517" i="9"/>
  <c r="M517" i="9" s="1"/>
  <c r="O529" i="9"/>
  <c r="M529" i="9" s="1"/>
  <c r="O542" i="9"/>
  <c r="M542" i="9" s="1"/>
  <c r="O545" i="9"/>
  <c r="M545" i="9" s="1"/>
  <c r="O566" i="9"/>
  <c r="M566" i="9" s="1"/>
  <c r="O576" i="9"/>
  <c r="M576" i="9" s="1"/>
  <c r="O580" i="9"/>
  <c r="M580" i="9" s="1"/>
  <c r="O516" i="9"/>
  <c r="M516" i="9" s="1"/>
  <c r="O530" i="9"/>
  <c r="M530" i="9" s="1"/>
  <c r="O537" i="9"/>
  <c r="M537" i="9" s="1"/>
  <c r="O550" i="9"/>
  <c r="M550" i="9" s="1"/>
  <c r="O572" i="9"/>
  <c r="M572" i="9" s="1"/>
  <c r="O573" i="9"/>
  <c r="M573" i="9" s="1"/>
  <c r="O581" i="9"/>
  <c r="M581" i="9" s="1"/>
  <c r="O558" i="9"/>
  <c r="M558" i="9" s="1"/>
  <c r="O565" i="9"/>
  <c r="M565" i="9" s="1"/>
  <c r="O575" i="9"/>
  <c r="M575" i="9" s="1"/>
  <c r="O1931" i="9"/>
  <c r="M1931" i="9" s="1"/>
  <c r="O1965" i="9"/>
  <c r="M1965" i="9" s="1"/>
  <c r="O2019" i="9"/>
  <c r="M2019" i="9" s="1"/>
  <c r="O1945" i="9"/>
  <c r="M1945" i="9" s="1"/>
  <c r="O1954" i="9"/>
  <c r="M1954" i="9" s="1"/>
  <c r="O1963" i="9"/>
  <c r="M1963" i="9" s="1"/>
  <c r="O1987" i="9"/>
  <c r="M1987" i="9" s="1"/>
  <c r="O2025" i="9"/>
  <c r="M2025" i="9" s="1"/>
  <c r="O1955" i="9"/>
  <c r="M1955" i="9" s="1"/>
  <c r="O1959" i="9"/>
  <c r="M1959" i="9" s="1"/>
  <c r="O1969" i="9"/>
  <c r="M1969" i="9" s="1"/>
  <c r="O2002" i="9"/>
  <c r="M2002" i="9" s="1"/>
  <c r="O2004" i="9"/>
  <c r="M2004" i="9" s="1"/>
  <c r="O2020" i="9"/>
  <c r="M2020" i="9" s="1"/>
  <c r="O1930" i="9"/>
  <c r="M1930" i="9" s="1"/>
  <c r="O1935" i="9"/>
  <c r="M1935" i="9" s="1"/>
  <c r="O1936" i="9"/>
  <c r="M1936" i="9" s="1"/>
  <c r="O1975" i="9"/>
  <c r="M1975" i="9" s="1"/>
  <c r="O1978" i="9"/>
  <c r="M1978" i="9" s="1"/>
  <c r="O1990" i="9"/>
  <c r="M1990" i="9" s="1"/>
  <c r="O2003" i="9"/>
  <c r="M2003" i="9" s="1"/>
  <c r="O2015" i="9"/>
  <c r="M2015" i="9" s="1"/>
  <c r="O1947" i="9"/>
  <c r="M1947" i="9" s="1"/>
  <c r="O1974" i="9"/>
  <c r="M1974" i="9" s="1"/>
  <c r="O1993" i="9"/>
  <c r="M1993" i="9" s="1"/>
  <c r="O2005" i="9"/>
  <c r="M2005" i="9" s="1"/>
  <c r="O1929" i="9"/>
  <c r="M1929" i="9" s="1"/>
  <c r="O1932" i="9"/>
  <c r="M1932" i="9" s="1"/>
  <c r="O1938" i="9"/>
  <c r="M1938" i="9" s="1"/>
  <c r="O1961" i="9"/>
  <c r="M1961" i="9" s="1"/>
  <c r="O2012" i="9"/>
  <c r="M2012" i="9" s="1"/>
  <c r="O1940" i="9"/>
  <c r="M1940" i="9" s="1"/>
  <c r="O1992" i="9"/>
  <c r="M1992" i="9" s="1"/>
  <c r="O1998" i="9"/>
  <c r="M1998" i="9" s="1"/>
  <c r="O2006" i="9"/>
  <c r="M2006" i="9" s="1"/>
  <c r="O2013" i="9"/>
  <c r="M2013" i="9" s="1"/>
  <c r="O1946" i="9"/>
  <c r="M1946" i="9" s="1"/>
  <c r="O1980" i="9"/>
  <c r="M1980" i="9" s="1"/>
  <c r="O2018" i="9"/>
  <c r="M2018" i="9" s="1"/>
  <c r="O2021" i="9"/>
  <c r="M2021" i="9" s="1"/>
  <c r="O1934" i="9"/>
  <c r="M1934" i="9" s="1"/>
  <c r="O1944" i="9"/>
  <c r="M1944" i="9" s="1"/>
  <c r="O1953" i="9"/>
  <c r="M1953" i="9" s="1"/>
  <c r="O1971" i="9"/>
  <c r="M1971" i="9" s="1"/>
  <c r="O1988" i="9"/>
  <c r="M1988" i="9" s="1"/>
  <c r="O1999" i="9"/>
  <c r="M1999" i="9" s="1"/>
  <c r="O1939" i="9"/>
  <c r="M1939" i="9" s="1"/>
  <c r="O1960" i="9"/>
  <c r="M1960" i="9" s="1"/>
  <c r="O1966" i="9"/>
  <c r="M1966" i="9" s="1"/>
  <c r="O1989" i="9"/>
  <c r="M1989" i="9" s="1"/>
  <c r="O2001" i="9"/>
  <c r="M2001" i="9" s="1"/>
  <c r="O2017" i="9"/>
  <c r="M2017" i="9" s="1"/>
  <c r="O1928" i="9"/>
  <c r="M1928" i="9" s="1"/>
  <c r="O1937" i="9"/>
  <c r="M1937" i="9" s="1"/>
  <c r="O1948" i="9"/>
  <c r="M1948" i="9" s="1"/>
  <c r="O1982" i="9"/>
  <c r="M1982" i="9" s="1"/>
  <c r="O1985" i="9"/>
  <c r="M1985" i="9" s="1"/>
  <c r="O1933" i="9"/>
  <c r="M1933" i="9" s="1"/>
  <c r="O1970" i="9"/>
  <c r="M1970" i="9" s="1"/>
  <c r="O1972" i="9"/>
  <c r="M1972" i="9" s="1"/>
  <c r="O1994" i="9"/>
  <c r="M1994" i="9" s="1"/>
  <c r="O1996" i="9"/>
  <c r="M1996" i="9" s="1"/>
  <c r="O2022" i="9"/>
  <c r="M2022" i="9" s="1"/>
  <c r="O1942" i="9"/>
  <c r="M1942" i="9" s="1"/>
  <c r="O1951" i="9"/>
  <c r="M1951" i="9" s="1"/>
  <c r="O1952" i="9"/>
  <c r="M1952" i="9" s="1"/>
  <c r="O1962" i="9"/>
  <c r="M1962" i="9" s="1"/>
  <c r="O1967" i="9"/>
  <c r="M1967" i="9" s="1"/>
  <c r="O1976" i="9"/>
  <c r="M1976" i="9" s="1"/>
  <c r="O2007" i="9"/>
  <c r="M2007" i="9" s="1"/>
  <c r="O2009" i="9"/>
  <c r="M2009" i="9" s="1"/>
  <c r="O2011" i="9"/>
  <c r="M2011" i="9" s="1"/>
  <c r="O1950" i="9"/>
  <c r="M1950" i="9" s="1"/>
  <c r="O1973" i="9"/>
  <c r="M1973" i="9" s="1"/>
  <c r="O1997" i="9"/>
  <c r="M1997" i="9" s="1"/>
  <c r="O2000" i="9"/>
  <c r="M2000" i="9" s="1"/>
  <c r="O2023" i="9"/>
  <c r="M2023" i="9" s="1"/>
  <c r="O1958" i="9"/>
  <c r="M1958" i="9" s="1"/>
  <c r="O1977" i="9"/>
  <c r="M1977" i="9" s="1"/>
  <c r="O1984" i="9"/>
  <c r="M1984" i="9" s="1"/>
  <c r="O1986" i="9"/>
  <c r="M1986" i="9" s="1"/>
  <c r="O1995" i="9"/>
  <c r="M1995" i="9" s="1"/>
  <c r="O2010" i="9"/>
  <c r="M2010" i="9" s="1"/>
  <c r="O1927" i="9"/>
  <c r="M1927" i="9" s="1"/>
  <c r="O1941" i="9"/>
  <c r="M1941" i="9" s="1"/>
  <c r="O1943" i="9"/>
  <c r="M1943" i="9" s="1"/>
  <c r="O1979" i="9"/>
  <c r="M1979" i="9" s="1"/>
  <c r="O1981" i="9"/>
  <c r="M1981" i="9" s="1"/>
  <c r="O2008" i="9"/>
  <c r="M2008" i="9" s="1"/>
  <c r="O2016" i="9"/>
  <c r="M2016" i="9" s="1"/>
  <c r="O2024" i="9"/>
  <c r="M2024" i="9" s="1"/>
  <c r="O1956" i="9"/>
  <c r="M1956" i="9" s="1"/>
  <c r="O1957" i="9"/>
  <c r="M1957" i="9" s="1"/>
  <c r="O1964" i="9"/>
  <c r="M1964" i="9" s="1"/>
  <c r="O2014" i="9"/>
  <c r="M2014" i="9" s="1"/>
  <c r="O2026" i="9"/>
  <c r="M2026" i="9" s="1"/>
  <c r="O1949" i="9"/>
  <c r="M1949" i="9" s="1"/>
  <c r="O1968" i="9"/>
  <c r="M1968" i="9" s="1"/>
  <c r="O1983" i="9"/>
  <c r="M1983" i="9" s="1"/>
  <c r="O1991" i="9"/>
  <c r="M1991" i="9" s="1"/>
  <c r="O1783" i="9"/>
  <c r="M1783" i="9" s="1"/>
  <c r="O1784" i="9"/>
  <c r="M1784" i="9" s="1"/>
  <c r="O1803" i="9"/>
  <c r="M1803" i="9" s="1"/>
  <c r="O1926" i="9"/>
  <c r="M1926" i="9" s="1"/>
  <c r="O1744" i="9"/>
  <c r="M1744" i="9" s="1"/>
  <c r="O1750" i="9"/>
  <c r="M1750" i="9" s="1"/>
  <c r="O1753" i="9"/>
  <c r="M1753" i="9" s="1"/>
  <c r="O1775" i="9"/>
  <c r="M1775" i="9" s="1"/>
  <c r="O1805" i="9"/>
  <c r="M1805" i="9" s="1"/>
  <c r="O1823" i="9"/>
  <c r="M1823" i="9" s="1"/>
  <c r="O1839" i="9"/>
  <c r="M1839" i="9" s="1"/>
  <c r="O1851" i="9"/>
  <c r="M1851" i="9" s="1"/>
  <c r="O1890" i="9"/>
  <c r="M1890" i="9" s="1"/>
  <c r="O1895" i="9"/>
  <c r="M1895" i="9" s="1"/>
  <c r="O1925" i="9"/>
  <c r="M1925" i="9" s="1"/>
  <c r="O1742" i="9"/>
  <c r="M1742" i="9" s="1"/>
  <c r="O1747" i="9"/>
  <c r="M1747" i="9" s="1"/>
  <c r="O1791" i="9"/>
  <c r="M1791" i="9" s="1"/>
  <c r="O1826" i="9"/>
  <c r="M1826" i="9" s="1"/>
  <c r="O1860" i="9"/>
  <c r="M1860" i="9" s="1"/>
  <c r="O1877" i="9"/>
  <c r="M1877" i="9" s="1"/>
  <c r="O1902" i="9"/>
  <c r="M1902" i="9" s="1"/>
  <c r="O1893" i="9"/>
  <c r="M1893" i="9" s="1"/>
  <c r="O1797" i="9"/>
  <c r="M1797" i="9" s="1"/>
  <c r="O1804" i="9"/>
  <c r="M1804" i="9" s="1"/>
  <c r="O1811" i="9"/>
  <c r="M1811" i="9" s="1"/>
  <c r="O1876" i="9"/>
  <c r="M1876" i="9" s="1"/>
  <c r="O1923" i="9"/>
  <c r="M1923" i="9" s="1"/>
  <c r="O1843" i="9"/>
  <c r="M1843" i="9" s="1"/>
  <c r="O1847" i="9"/>
  <c r="M1847" i="9" s="1"/>
  <c r="O1857" i="9"/>
  <c r="M1857" i="9" s="1"/>
  <c r="O1870" i="9"/>
  <c r="M1870" i="9" s="1"/>
  <c r="O1874" i="9"/>
  <c r="M1874" i="9" s="1"/>
  <c r="O1884" i="9"/>
  <c r="M1884" i="9" s="1"/>
  <c r="O1889" i="9"/>
  <c r="M1889" i="9" s="1"/>
  <c r="O1758" i="9"/>
  <c r="M1758" i="9" s="1"/>
  <c r="O1770" i="9"/>
  <c r="M1770" i="9" s="1"/>
  <c r="O1779" i="9"/>
  <c r="M1779" i="9" s="1"/>
  <c r="O1796" i="9"/>
  <c r="M1796" i="9" s="1"/>
  <c r="O1809" i="9"/>
  <c r="M1809" i="9" s="1"/>
  <c r="O1837" i="9"/>
  <c r="M1837" i="9" s="1"/>
  <c r="O1858" i="9"/>
  <c r="M1858" i="9" s="1"/>
  <c r="O1754" i="9"/>
  <c r="M1754" i="9" s="1"/>
  <c r="O1761" i="9"/>
  <c r="M1761" i="9" s="1"/>
  <c r="O1766" i="9"/>
  <c r="M1766" i="9" s="1"/>
  <c r="O1773" i="9"/>
  <c r="M1773" i="9" s="1"/>
  <c r="O1778" i="9"/>
  <c r="M1778" i="9" s="1"/>
  <c r="O1762" i="9"/>
  <c r="M1762" i="9" s="1"/>
  <c r="O1774" i="9"/>
  <c r="M1774" i="9" s="1"/>
  <c r="O1792" i="9"/>
  <c r="M1792" i="9" s="1"/>
  <c r="O1795" i="9"/>
  <c r="M1795" i="9" s="1"/>
  <c r="O1828" i="9"/>
  <c r="M1828" i="9" s="1"/>
  <c r="O1834" i="9"/>
  <c r="M1834" i="9" s="1"/>
  <c r="O1841" i="9"/>
  <c r="M1841" i="9" s="1"/>
  <c r="O1903" i="9"/>
  <c r="M1903" i="9" s="1"/>
  <c r="O1914" i="9"/>
  <c r="M1914" i="9" s="1"/>
  <c r="O1741" i="9"/>
  <c r="M1741" i="9" s="1"/>
  <c r="O1755" i="9"/>
  <c r="M1755" i="9" s="1"/>
  <c r="O1764" i="9"/>
  <c r="M1764" i="9" s="1"/>
  <c r="O1782" i="9"/>
  <c r="M1782" i="9" s="1"/>
  <c r="O1799" i="9"/>
  <c r="M1799" i="9" s="1"/>
  <c r="O1802" i="9"/>
  <c r="M1802" i="9" s="1"/>
  <c r="O1849" i="9"/>
  <c r="M1849" i="9" s="1"/>
  <c r="O1854" i="9"/>
  <c r="M1854" i="9" s="1"/>
  <c r="O1868" i="9"/>
  <c r="M1868" i="9" s="1"/>
  <c r="O1776" i="9"/>
  <c r="M1776" i="9" s="1"/>
  <c r="O1781" i="9"/>
  <c r="M1781" i="9" s="1"/>
  <c r="O1789" i="9"/>
  <c r="M1789" i="9" s="1"/>
  <c r="O1793" i="9"/>
  <c r="M1793" i="9" s="1"/>
  <c r="O1808" i="9"/>
  <c r="M1808" i="9" s="1"/>
  <c r="O1814" i="9"/>
  <c r="M1814" i="9" s="1"/>
  <c r="O1878" i="9"/>
  <c r="M1878" i="9" s="1"/>
  <c r="O1881" i="9"/>
  <c r="M1881" i="9" s="1"/>
  <c r="O1886" i="9"/>
  <c r="M1886" i="9" s="1"/>
  <c r="O1888" i="9"/>
  <c r="M1888" i="9" s="1"/>
  <c r="O1897" i="9"/>
  <c r="M1897" i="9" s="1"/>
  <c r="O1911" i="9"/>
  <c r="M1911" i="9" s="1"/>
  <c r="O1913" i="9"/>
  <c r="M1913" i="9" s="1"/>
  <c r="O1820" i="9"/>
  <c r="M1820" i="9" s="1"/>
  <c r="O1852" i="9"/>
  <c r="M1852" i="9" s="1"/>
  <c r="O1856" i="9"/>
  <c r="M1856" i="9" s="1"/>
  <c r="O1867" i="9"/>
  <c r="M1867" i="9" s="1"/>
  <c r="O1887" i="9"/>
  <c r="M1887" i="9" s="1"/>
  <c r="O1892" i="9"/>
  <c r="M1892" i="9" s="1"/>
  <c r="O1920" i="9"/>
  <c r="M1920" i="9" s="1"/>
  <c r="O1749" i="9"/>
  <c r="M1749" i="9" s="1"/>
  <c r="O1765" i="9"/>
  <c r="M1765" i="9" s="1"/>
  <c r="O1788" i="9"/>
  <c r="M1788" i="9" s="1"/>
  <c r="O1829" i="9"/>
  <c r="M1829" i="9" s="1"/>
  <c r="O1871" i="9"/>
  <c r="M1871" i="9" s="1"/>
  <c r="O1904" i="9"/>
  <c r="M1904" i="9" s="1"/>
  <c r="O1905" i="9"/>
  <c r="M1905" i="9" s="1"/>
  <c r="O1915" i="9"/>
  <c r="M1915" i="9" s="1"/>
  <c r="O1798" i="9"/>
  <c r="M1798" i="9" s="1"/>
  <c r="O1838" i="9"/>
  <c r="M1838" i="9" s="1"/>
  <c r="O1840" i="9"/>
  <c r="M1840" i="9" s="1"/>
  <c r="O1872" i="9"/>
  <c r="M1872" i="9" s="1"/>
  <c r="O1746" i="9"/>
  <c r="M1746" i="9" s="1"/>
  <c r="O1810" i="9"/>
  <c r="M1810" i="9" s="1"/>
  <c r="O1861" i="9"/>
  <c r="M1861" i="9" s="1"/>
  <c r="O1862" i="9"/>
  <c r="M1862" i="9" s="1"/>
  <c r="O1864" i="9"/>
  <c r="M1864" i="9" s="1"/>
  <c r="O1866" i="9"/>
  <c r="M1866" i="9" s="1"/>
  <c r="O1780" i="9"/>
  <c r="M1780" i="9" s="1"/>
  <c r="O1787" i="9"/>
  <c r="M1787" i="9" s="1"/>
  <c r="O1873" i="9"/>
  <c r="M1873" i="9" s="1"/>
  <c r="O1910" i="9"/>
  <c r="M1910" i="9" s="1"/>
  <c r="O1760" i="9"/>
  <c r="M1760" i="9" s="1"/>
  <c r="O1801" i="9"/>
  <c r="M1801" i="9" s="1"/>
  <c r="O1815" i="9"/>
  <c r="M1815" i="9" s="1"/>
  <c r="O1898" i="9"/>
  <c r="M1898" i="9" s="1"/>
  <c r="O1812" i="9"/>
  <c r="M1812" i="9" s="1"/>
  <c r="O1822" i="9"/>
  <c r="M1822" i="9" s="1"/>
  <c r="O1853" i="9"/>
  <c r="M1853" i="9" s="1"/>
  <c r="O1880" i="9"/>
  <c r="M1880" i="9" s="1"/>
  <c r="O1899" i="9"/>
  <c r="M1899" i="9" s="1"/>
  <c r="O1912" i="9"/>
  <c r="M1912" i="9" s="1"/>
  <c r="O1916" i="9"/>
  <c r="M1916" i="9" s="1"/>
  <c r="O1757" i="9"/>
  <c r="M1757" i="9" s="1"/>
  <c r="O1819" i="9"/>
  <c r="M1819" i="9" s="1"/>
  <c r="O1836" i="9"/>
  <c r="M1836" i="9" s="1"/>
  <c r="O1883" i="9"/>
  <c r="M1883" i="9" s="1"/>
  <c r="O1818" i="9"/>
  <c r="M1818" i="9" s="1"/>
  <c r="O1825" i="9"/>
  <c r="M1825" i="9" s="1"/>
  <c r="O1832" i="9"/>
  <c r="M1832" i="9" s="1"/>
  <c r="O1844" i="9"/>
  <c r="M1844" i="9" s="1"/>
  <c r="O1850" i="9"/>
  <c r="M1850" i="9" s="1"/>
  <c r="O1745" i="9"/>
  <c r="M1745" i="9" s="1"/>
  <c r="O1785" i="9"/>
  <c r="M1785" i="9" s="1"/>
  <c r="O1833" i="9"/>
  <c r="M1833" i="9" s="1"/>
  <c r="O1859" i="9"/>
  <c r="M1859" i="9" s="1"/>
  <c r="O1869" i="9"/>
  <c r="M1869" i="9" s="1"/>
  <c r="O1882" i="9"/>
  <c r="M1882" i="9" s="1"/>
  <c r="O1917" i="9"/>
  <c r="M1917" i="9" s="1"/>
  <c r="O1751" i="9"/>
  <c r="M1751" i="9" s="1"/>
  <c r="O1756" i="9"/>
  <c r="M1756" i="9" s="1"/>
  <c r="O1830" i="9"/>
  <c r="M1830" i="9" s="1"/>
  <c r="O1894" i="9"/>
  <c r="M1894" i="9" s="1"/>
  <c r="O1759" i="9"/>
  <c r="M1759" i="9" s="1"/>
  <c r="O1771" i="9"/>
  <c r="M1771" i="9" s="1"/>
  <c r="O1816" i="9"/>
  <c r="M1816" i="9" s="1"/>
  <c r="O1824" i="9"/>
  <c r="M1824" i="9" s="1"/>
  <c r="O1865" i="9"/>
  <c r="M1865" i="9" s="1"/>
  <c r="O1901" i="9"/>
  <c r="M1901" i="9" s="1"/>
  <c r="O1909" i="9"/>
  <c r="M1909" i="9" s="1"/>
  <c r="O1743" i="9"/>
  <c r="M1743" i="9" s="1"/>
  <c r="O1786" i="9"/>
  <c r="M1786" i="9" s="1"/>
  <c r="O1827" i="9"/>
  <c r="M1827" i="9" s="1"/>
  <c r="O1831" i="9"/>
  <c r="M1831" i="9" s="1"/>
  <c r="O1896" i="9"/>
  <c r="M1896" i="9" s="1"/>
  <c r="O1906" i="9"/>
  <c r="M1906" i="9" s="1"/>
  <c r="O1918" i="9"/>
  <c r="M1918" i="9" s="1"/>
  <c r="O1919" i="9"/>
  <c r="M1919" i="9" s="1"/>
  <c r="O1763" i="9"/>
  <c r="M1763" i="9" s="1"/>
  <c r="O1777" i="9"/>
  <c r="M1777" i="9" s="1"/>
  <c r="O1835" i="9"/>
  <c r="M1835" i="9" s="1"/>
  <c r="O1885" i="9"/>
  <c r="M1885" i="9" s="1"/>
  <c r="O1907" i="9"/>
  <c r="M1907" i="9" s="1"/>
  <c r="O1908" i="9"/>
  <c r="M1908" i="9" s="1"/>
  <c r="O1807" i="9"/>
  <c r="M1807" i="9" s="1"/>
  <c r="O1821" i="9"/>
  <c r="M1821" i="9" s="1"/>
  <c r="O1848" i="9"/>
  <c r="M1848" i="9" s="1"/>
  <c r="O1900" i="9"/>
  <c r="M1900" i="9" s="1"/>
  <c r="O1921" i="9"/>
  <c r="M1921" i="9" s="1"/>
  <c r="O1924" i="9"/>
  <c r="M1924" i="9" s="1"/>
  <c r="O1879" i="9"/>
  <c r="M1879" i="9" s="1"/>
  <c r="O1752" i="9"/>
  <c r="M1752" i="9" s="1"/>
  <c r="O1769" i="9"/>
  <c r="M1769" i="9" s="1"/>
  <c r="O1794" i="9"/>
  <c r="M1794" i="9" s="1"/>
  <c r="O1800" i="9"/>
  <c r="M1800" i="9" s="1"/>
  <c r="O1806" i="9"/>
  <c r="M1806" i="9" s="1"/>
  <c r="O1863" i="9"/>
  <c r="M1863" i="9" s="1"/>
  <c r="O1875" i="9"/>
  <c r="M1875" i="9" s="1"/>
  <c r="O1891" i="9"/>
  <c r="M1891" i="9" s="1"/>
  <c r="O1845" i="9"/>
  <c r="M1845" i="9" s="1"/>
  <c r="O1772" i="9"/>
  <c r="M1772" i="9" s="1"/>
  <c r="O1790" i="9"/>
  <c r="M1790" i="9" s="1"/>
  <c r="O1846" i="9"/>
  <c r="M1846" i="9" s="1"/>
  <c r="O1855" i="9"/>
  <c r="M1855" i="9" s="1"/>
  <c r="O1768" i="9"/>
  <c r="M1768" i="9" s="1"/>
  <c r="O1813" i="9"/>
  <c r="M1813" i="9" s="1"/>
  <c r="O1842" i="9"/>
  <c r="M1842" i="9" s="1"/>
  <c r="O1922" i="9"/>
  <c r="M1922" i="9" s="1"/>
  <c r="O1748" i="9"/>
  <c r="M1748" i="9" s="1"/>
  <c r="O1767" i="9"/>
  <c r="M1767" i="9" s="1"/>
  <c r="O1817" i="9"/>
  <c r="M1817" i="9" s="1"/>
  <c r="O1282" i="9"/>
  <c r="M1282" i="9" s="1"/>
  <c r="O1288" i="9"/>
  <c r="M1288" i="9" s="1"/>
  <c r="O1298" i="9"/>
  <c r="M1298" i="9" s="1"/>
  <c r="O1305" i="9"/>
  <c r="M1305" i="9" s="1"/>
  <c r="O1322" i="9"/>
  <c r="M1322" i="9" s="1"/>
  <c r="O1337" i="9"/>
  <c r="M1337" i="9" s="1"/>
  <c r="O1354" i="9"/>
  <c r="M1354" i="9" s="1"/>
  <c r="O1355" i="9"/>
  <c r="M1355" i="9" s="1"/>
  <c r="O1366" i="9"/>
  <c r="M1366" i="9" s="1"/>
  <c r="O1367" i="9"/>
  <c r="M1367" i="9" s="1"/>
  <c r="O1368" i="9"/>
  <c r="M1368" i="9" s="1"/>
  <c r="O1374" i="9"/>
  <c r="M1374" i="9" s="1"/>
  <c r="O1376" i="9"/>
  <c r="M1376" i="9" s="1"/>
  <c r="O1287" i="9"/>
  <c r="M1287" i="9" s="1"/>
  <c r="O1300" i="9"/>
  <c r="M1300" i="9" s="1"/>
  <c r="O1312" i="9"/>
  <c r="M1312" i="9" s="1"/>
  <c r="O1314" i="9"/>
  <c r="M1314" i="9" s="1"/>
  <c r="O1317" i="9"/>
  <c r="M1317" i="9" s="1"/>
  <c r="O1331" i="9"/>
  <c r="M1331" i="9" s="1"/>
  <c r="O1348" i="9"/>
  <c r="M1348" i="9" s="1"/>
  <c r="O1351" i="9"/>
  <c r="M1351" i="9" s="1"/>
  <c r="O1353" i="9"/>
  <c r="M1353" i="9" s="1"/>
  <c r="O1360" i="9"/>
  <c r="M1360" i="9" s="1"/>
  <c r="O1280" i="9"/>
  <c r="M1280" i="9" s="1"/>
  <c r="O1278" i="9"/>
  <c r="M1278" i="9" s="1"/>
  <c r="O1279" i="9"/>
  <c r="M1279" i="9" s="1"/>
  <c r="O1281" i="9"/>
  <c r="M1281" i="9" s="1"/>
  <c r="O1333" i="9"/>
  <c r="M1333" i="9" s="1"/>
  <c r="O1344" i="9"/>
  <c r="M1344" i="9" s="1"/>
  <c r="O1373" i="9"/>
  <c r="M1373" i="9" s="1"/>
  <c r="O1277" i="9"/>
  <c r="M1277" i="9" s="1"/>
  <c r="O1284" i="9"/>
  <c r="M1284" i="9" s="1"/>
  <c r="O1285" i="9"/>
  <c r="M1285" i="9" s="1"/>
  <c r="O1290" i="9"/>
  <c r="M1290" i="9" s="1"/>
  <c r="O1299" i="9"/>
  <c r="M1299" i="9" s="1"/>
  <c r="O1306" i="9"/>
  <c r="M1306" i="9" s="1"/>
  <c r="O1326" i="9"/>
  <c r="M1326" i="9" s="1"/>
  <c r="O1327" i="9"/>
  <c r="M1327" i="9" s="1"/>
  <c r="O1295" i="9"/>
  <c r="M1295" i="9" s="1"/>
  <c r="O1310" i="9"/>
  <c r="M1310" i="9" s="1"/>
  <c r="O1320" i="9"/>
  <c r="M1320" i="9" s="1"/>
  <c r="O1352" i="9"/>
  <c r="M1352" i="9" s="1"/>
  <c r="O1365" i="9"/>
  <c r="M1365" i="9" s="1"/>
  <c r="O1303" i="9"/>
  <c r="M1303" i="9" s="1"/>
  <c r="O1319" i="9"/>
  <c r="M1319" i="9" s="1"/>
  <c r="O1321" i="9"/>
  <c r="M1321" i="9" s="1"/>
  <c r="O1330" i="9"/>
  <c r="M1330" i="9" s="1"/>
  <c r="O1335" i="9"/>
  <c r="M1335" i="9" s="1"/>
  <c r="O1339" i="9"/>
  <c r="M1339" i="9" s="1"/>
  <c r="O1363" i="9"/>
  <c r="M1363" i="9" s="1"/>
  <c r="O1370" i="9"/>
  <c r="M1370" i="9" s="1"/>
  <c r="O1377" i="9"/>
  <c r="M1377" i="9" s="1"/>
  <c r="O1289" i="9"/>
  <c r="M1289" i="9" s="1"/>
  <c r="O1291" i="9"/>
  <c r="M1291" i="9" s="1"/>
  <c r="O1297" i="9"/>
  <c r="M1297" i="9" s="1"/>
  <c r="O1323" i="9"/>
  <c r="M1323" i="9" s="1"/>
  <c r="O1324" i="9"/>
  <c r="M1324" i="9" s="1"/>
  <c r="O1332" i="9"/>
  <c r="M1332" i="9" s="1"/>
  <c r="O1334" i="9"/>
  <c r="M1334" i="9" s="1"/>
  <c r="O1349" i="9"/>
  <c r="M1349" i="9" s="1"/>
  <c r="O1283" i="9"/>
  <c r="M1283" i="9" s="1"/>
  <c r="O1286" i="9"/>
  <c r="M1286" i="9" s="1"/>
  <c r="O1307" i="9"/>
  <c r="M1307" i="9" s="1"/>
  <c r="O1309" i="9"/>
  <c r="M1309" i="9" s="1"/>
  <c r="O1316" i="9"/>
  <c r="M1316" i="9" s="1"/>
  <c r="O1328" i="9"/>
  <c r="M1328" i="9" s="1"/>
  <c r="O1350" i="9"/>
  <c r="M1350" i="9" s="1"/>
  <c r="O1358" i="9"/>
  <c r="M1358" i="9" s="1"/>
  <c r="O1372" i="9"/>
  <c r="M1372" i="9" s="1"/>
  <c r="O1311" i="9"/>
  <c r="M1311" i="9" s="1"/>
  <c r="O1346" i="9"/>
  <c r="M1346" i="9" s="1"/>
  <c r="O1361" i="9"/>
  <c r="M1361" i="9" s="1"/>
  <c r="O1375" i="9"/>
  <c r="M1375" i="9" s="1"/>
  <c r="O1274" i="9"/>
  <c r="M1274" i="9" s="1"/>
  <c r="O1276" i="9"/>
  <c r="M1276" i="9" s="1"/>
  <c r="O1318" i="9"/>
  <c r="M1318" i="9" s="1"/>
  <c r="O1329" i="9"/>
  <c r="M1329" i="9" s="1"/>
  <c r="O1336" i="9"/>
  <c r="M1336" i="9" s="1"/>
  <c r="O1359" i="9"/>
  <c r="M1359" i="9" s="1"/>
  <c r="O1296" i="9"/>
  <c r="M1296" i="9" s="1"/>
  <c r="O1342" i="9"/>
  <c r="M1342" i="9" s="1"/>
  <c r="O1343" i="9"/>
  <c r="M1343" i="9" s="1"/>
  <c r="O1357" i="9"/>
  <c r="M1357" i="9" s="1"/>
  <c r="O1369" i="9"/>
  <c r="M1369" i="9" s="1"/>
  <c r="O1294" i="9"/>
  <c r="M1294" i="9" s="1"/>
  <c r="O1301" i="9"/>
  <c r="M1301" i="9" s="1"/>
  <c r="O1302" i="9"/>
  <c r="M1302" i="9" s="1"/>
  <c r="O1308" i="9"/>
  <c r="M1308" i="9" s="1"/>
  <c r="O1315" i="9"/>
  <c r="M1315" i="9" s="1"/>
  <c r="O1325" i="9"/>
  <c r="M1325" i="9" s="1"/>
  <c r="O1364" i="9"/>
  <c r="M1364" i="9" s="1"/>
  <c r="O1293" i="9"/>
  <c r="M1293" i="9" s="1"/>
  <c r="O1313" i="9"/>
  <c r="M1313" i="9" s="1"/>
  <c r="O1340" i="9"/>
  <c r="M1340" i="9" s="1"/>
  <c r="O1347" i="9"/>
  <c r="M1347" i="9" s="1"/>
  <c r="O1275" i="9"/>
  <c r="M1275" i="9" s="1"/>
  <c r="O1292" i="9"/>
  <c r="M1292" i="9" s="1"/>
  <c r="O1304" i="9"/>
  <c r="M1304" i="9" s="1"/>
  <c r="O1338" i="9"/>
  <c r="M1338" i="9" s="1"/>
  <c r="O1341" i="9"/>
  <c r="M1341" i="9" s="1"/>
  <c r="O1345" i="9"/>
  <c r="M1345" i="9" s="1"/>
  <c r="O1356" i="9"/>
  <c r="M1356" i="9" s="1"/>
  <c r="O1362" i="9"/>
  <c r="M1362" i="9" s="1"/>
  <c r="O1371" i="9"/>
  <c r="M1371" i="9" s="1"/>
  <c r="O1555" i="9"/>
  <c r="M1555" i="9" s="1"/>
  <c r="O1557" i="9"/>
  <c r="M1557" i="9" s="1"/>
  <c r="O1561" i="9"/>
  <c r="M1561" i="9" s="1"/>
  <c r="O1562" i="9"/>
  <c r="M1562" i="9" s="1"/>
  <c r="O1565" i="9"/>
  <c r="M1565" i="9" s="1"/>
  <c r="O1571" i="9"/>
  <c r="M1571" i="9" s="1"/>
  <c r="O1583" i="9"/>
  <c r="M1583" i="9" s="1"/>
  <c r="O1586" i="9"/>
  <c r="M1586" i="9" s="1"/>
  <c r="O1590" i="9"/>
  <c r="M1590" i="9" s="1"/>
  <c r="O1592" i="9"/>
  <c r="M1592" i="9" s="1"/>
  <c r="O1593" i="9"/>
  <c r="M1593" i="9" s="1"/>
  <c r="O1596" i="9"/>
  <c r="M1596" i="9" s="1"/>
  <c r="O1606" i="9"/>
  <c r="M1606" i="9" s="1"/>
  <c r="O1607" i="9"/>
  <c r="M1607" i="9" s="1"/>
  <c r="O1611" i="9"/>
  <c r="M1611" i="9" s="1"/>
  <c r="O1628" i="9"/>
  <c r="M1628" i="9" s="1"/>
  <c r="O1568" i="9"/>
  <c r="M1568" i="9" s="1"/>
  <c r="O1570" i="9"/>
  <c r="M1570" i="9" s="1"/>
  <c r="O1610" i="9"/>
  <c r="M1610" i="9" s="1"/>
  <c r="O1612" i="9"/>
  <c r="M1612" i="9" s="1"/>
  <c r="O1621" i="9"/>
  <c r="M1621" i="9" s="1"/>
  <c r="O1622" i="9"/>
  <c r="M1622" i="9" s="1"/>
  <c r="O1626" i="9"/>
  <c r="M1626" i="9" s="1"/>
  <c r="O1553" i="9"/>
  <c r="M1553" i="9" s="1"/>
  <c r="O1564" i="9"/>
  <c r="M1564" i="9" s="1"/>
  <c r="O1581" i="9"/>
  <c r="M1581" i="9" s="1"/>
  <c r="O1632" i="9"/>
  <c r="M1632" i="9" s="1"/>
  <c r="O1556" i="9"/>
  <c r="M1556" i="9" s="1"/>
  <c r="O1584" i="9"/>
  <c r="M1584" i="9" s="1"/>
  <c r="O1619" i="9"/>
  <c r="M1619" i="9" s="1"/>
  <c r="O1559" i="9"/>
  <c r="M1559" i="9" s="1"/>
  <c r="O1591" i="9"/>
  <c r="M1591" i="9" s="1"/>
  <c r="O1605" i="9"/>
  <c r="M1605" i="9" s="1"/>
  <c r="O1560" i="9"/>
  <c r="M1560" i="9" s="1"/>
  <c r="O1569" i="9"/>
  <c r="M1569" i="9" s="1"/>
  <c r="O1597" i="9"/>
  <c r="M1597" i="9" s="1"/>
  <c r="O1604" i="9"/>
  <c r="M1604" i="9" s="1"/>
  <c r="O1624" i="9"/>
  <c r="M1624" i="9" s="1"/>
  <c r="O1627" i="9"/>
  <c r="M1627" i="9" s="1"/>
  <c r="O1631" i="9"/>
  <c r="M1631" i="9" s="1"/>
  <c r="O1634" i="9"/>
  <c r="M1634" i="9" s="1"/>
  <c r="O1572" i="9"/>
  <c r="M1572" i="9" s="1"/>
  <c r="O1574" i="9"/>
  <c r="M1574" i="9" s="1"/>
  <c r="O1588" i="9"/>
  <c r="M1588" i="9" s="1"/>
  <c r="O1595" i="9"/>
  <c r="M1595" i="9" s="1"/>
  <c r="O1599" i="9"/>
  <c r="M1599" i="9" s="1"/>
  <c r="O1617" i="9"/>
  <c r="M1617" i="9" s="1"/>
  <c r="O1620" i="9"/>
  <c r="M1620" i="9" s="1"/>
  <c r="O1623" i="9"/>
  <c r="M1623" i="9" s="1"/>
  <c r="O1636" i="9"/>
  <c r="M1636" i="9" s="1"/>
  <c r="O1554" i="9"/>
  <c r="M1554" i="9" s="1"/>
  <c r="O1563" i="9"/>
  <c r="M1563" i="9" s="1"/>
  <c r="O1575" i="9"/>
  <c r="M1575" i="9" s="1"/>
  <c r="O1601" i="9"/>
  <c r="M1601" i="9" s="1"/>
  <c r="O1618" i="9"/>
  <c r="M1618" i="9" s="1"/>
  <c r="O1552" i="9"/>
  <c r="M1552" i="9" s="1"/>
  <c r="O1573" i="9"/>
  <c r="M1573" i="9" s="1"/>
  <c r="O1582" i="9"/>
  <c r="M1582" i="9" s="1"/>
  <c r="O1603" i="9"/>
  <c r="M1603" i="9" s="1"/>
  <c r="O1614" i="9"/>
  <c r="M1614" i="9" s="1"/>
  <c r="O1630" i="9"/>
  <c r="M1630" i="9" s="1"/>
  <c r="O1637" i="9"/>
  <c r="M1637" i="9" s="1"/>
  <c r="O1567" i="9"/>
  <c r="M1567" i="9" s="1"/>
  <c r="O1576" i="9"/>
  <c r="M1576" i="9" s="1"/>
  <c r="O1589" i="9"/>
  <c r="M1589" i="9" s="1"/>
  <c r="O1608" i="9"/>
  <c r="M1608" i="9" s="1"/>
  <c r="O1639" i="9"/>
  <c r="M1639" i="9" s="1"/>
  <c r="O1566" i="9"/>
  <c r="M1566" i="9" s="1"/>
  <c r="O1577" i="9"/>
  <c r="M1577" i="9" s="1"/>
  <c r="O1579" i="9"/>
  <c r="M1579" i="9" s="1"/>
  <c r="O1585" i="9"/>
  <c r="M1585" i="9" s="1"/>
  <c r="O1598" i="9"/>
  <c r="M1598" i="9" s="1"/>
  <c r="O1615" i="9"/>
  <c r="M1615" i="9" s="1"/>
  <c r="O1633" i="9"/>
  <c r="M1633" i="9" s="1"/>
  <c r="O1638" i="9"/>
  <c r="M1638" i="9" s="1"/>
  <c r="O1558" i="9"/>
  <c r="M1558" i="9" s="1"/>
  <c r="O1587" i="9"/>
  <c r="M1587" i="9" s="1"/>
  <c r="O1600" i="9"/>
  <c r="M1600" i="9" s="1"/>
  <c r="O1602" i="9"/>
  <c r="M1602" i="9" s="1"/>
  <c r="O1613" i="9"/>
  <c r="M1613" i="9" s="1"/>
  <c r="O1625" i="9"/>
  <c r="M1625" i="9" s="1"/>
  <c r="O1629" i="9"/>
  <c r="M1629" i="9" s="1"/>
  <c r="O1578" i="9"/>
  <c r="M1578" i="9" s="1"/>
  <c r="O1580" i="9"/>
  <c r="M1580" i="9" s="1"/>
  <c r="O1594" i="9"/>
  <c r="M1594" i="9" s="1"/>
  <c r="O1609" i="9"/>
  <c r="M1609" i="9" s="1"/>
  <c r="O1616" i="9"/>
  <c r="M1616" i="9" s="1"/>
  <c r="O1635" i="9"/>
  <c r="M1635" i="9" s="1"/>
  <c r="O1175" i="9"/>
  <c r="M1175" i="9" s="1"/>
  <c r="O1219" i="9"/>
  <c r="M1219" i="9" s="1"/>
  <c r="O1260" i="9"/>
  <c r="M1260" i="9" s="1"/>
  <c r="O1168" i="9"/>
  <c r="M1168" i="9" s="1"/>
  <c r="O1181" i="9"/>
  <c r="M1181" i="9" s="1"/>
  <c r="O1184" i="9"/>
  <c r="M1184" i="9" s="1"/>
  <c r="O1194" i="9"/>
  <c r="M1194" i="9" s="1"/>
  <c r="O1228" i="9"/>
  <c r="M1228" i="9" s="1"/>
  <c r="O1180" i="9"/>
  <c r="M1180" i="9" s="1"/>
  <c r="O1201" i="9"/>
  <c r="M1201" i="9" s="1"/>
  <c r="O1211" i="9"/>
  <c r="M1211" i="9" s="1"/>
  <c r="O1227" i="9"/>
  <c r="M1227" i="9" s="1"/>
  <c r="O1232" i="9"/>
  <c r="M1232" i="9" s="1"/>
  <c r="O1255" i="9"/>
  <c r="M1255" i="9" s="1"/>
  <c r="O1183" i="9"/>
  <c r="M1183" i="9" s="1"/>
  <c r="O1266" i="9"/>
  <c r="M1266" i="9" s="1"/>
  <c r="O1202" i="9"/>
  <c r="M1202" i="9" s="1"/>
  <c r="O1162" i="9"/>
  <c r="M1162" i="9" s="1"/>
  <c r="O1169" i="9"/>
  <c r="M1169" i="9" s="1"/>
  <c r="O1209" i="9"/>
  <c r="M1209" i="9" s="1"/>
  <c r="O1248" i="9"/>
  <c r="M1248" i="9" s="1"/>
  <c r="O1258" i="9"/>
  <c r="M1258" i="9" s="1"/>
  <c r="O1267" i="9"/>
  <c r="M1267" i="9" s="1"/>
  <c r="O1270" i="9"/>
  <c r="M1270" i="9" s="1"/>
  <c r="O1160" i="9"/>
  <c r="M1160" i="9" s="1"/>
  <c r="O1173" i="9"/>
  <c r="M1173" i="9" s="1"/>
  <c r="O1216" i="9"/>
  <c r="M1216" i="9" s="1"/>
  <c r="O1230" i="9"/>
  <c r="M1230" i="9" s="1"/>
  <c r="O1251" i="9"/>
  <c r="M1251" i="9" s="1"/>
  <c r="O1170" i="9"/>
  <c r="M1170" i="9" s="1"/>
  <c r="O1200" i="9"/>
  <c r="M1200" i="9" s="1"/>
  <c r="O1215" i="9"/>
  <c r="M1215" i="9" s="1"/>
  <c r="O1235" i="9"/>
  <c r="M1235" i="9" s="1"/>
  <c r="O1237" i="9"/>
  <c r="M1237" i="9" s="1"/>
  <c r="O1244" i="9"/>
  <c r="M1244" i="9" s="1"/>
  <c r="O1246" i="9"/>
  <c r="M1246" i="9" s="1"/>
  <c r="O1247" i="9"/>
  <c r="M1247" i="9" s="1"/>
  <c r="O1262" i="9"/>
  <c r="M1262" i="9" s="1"/>
  <c r="O1172" i="9"/>
  <c r="M1172" i="9" s="1"/>
  <c r="O1196" i="9"/>
  <c r="M1196" i="9" s="1"/>
  <c r="O1218" i="9"/>
  <c r="M1218" i="9" s="1"/>
  <c r="O1222" i="9"/>
  <c r="M1222" i="9" s="1"/>
  <c r="O1229" i="9"/>
  <c r="M1229" i="9" s="1"/>
  <c r="O1252" i="9"/>
  <c r="M1252" i="9" s="1"/>
  <c r="O1263" i="9"/>
  <c r="M1263" i="9" s="1"/>
  <c r="O1163" i="9"/>
  <c r="M1163" i="9" s="1"/>
  <c r="O1182" i="9"/>
  <c r="M1182" i="9" s="1"/>
  <c r="O1188" i="9"/>
  <c r="M1188" i="9" s="1"/>
  <c r="O1210" i="9"/>
  <c r="M1210" i="9" s="1"/>
  <c r="O1213" i="9"/>
  <c r="M1213" i="9" s="1"/>
  <c r="O1221" i="9"/>
  <c r="M1221" i="9" s="1"/>
  <c r="O1231" i="9"/>
  <c r="M1231" i="9" s="1"/>
  <c r="O1239" i="9"/>
  <c r="M1239" i="9" s="1"/>
  <c r="O1253" i="9"/>
  <c r="M1253" i="9" s="1"/>
  <c r="O1159" i="9"/>
  <c r="M1159" i="9" s="1"/>
  <c r="O1203" i="9"/>
  <c r="M1203" i="9" s="1"/>
  <c r="O1207" i="9"/>
  <c r="M1207" i="9" s="1"/>
  <c r="O1240" i="9"/>
  <c r="M1240" i="9" s="1"/>
  <c r="O1249" i="9"/>
  <c r="M1249" i="9" s="1"/>
  <c r="O1256" i="9"/>
  <c r="M1256" i="9" s="1"/>
  <c r="O1271" i="9"/>
  <c r="M1271" i="9" s="1"/>
  <c r="O1174" i="9"/>
  <c r="M1174" i="9" s="1"/>
  <c r="O1208" i="9"/>
  <c r="M1208" i="9" s="1"/>
  <c r="O1220" i="9"/>
  <c r="M1220" i="9" s="1"/>
  <c r="O1224" i="9"/>
  <c r="M1224" i="9" s="1"/>
  <c r="O1245" i="9"/>
  <c r="M1245" i="9" s="1"/>
  <c r="O1187" i="9"/>
  <c r="M1187" i="9" s="1"/>
  <c r="O1176" i="9"/>
  <c r="M1176" i="9" s="1"/>
  <c r="O1272" i="9"/>
  <c r="M1272" i="9" s="1"/>
  <c r="O1198" i="9"/>
  <c r="M1198" i="9" s="1"/>
  <c r="O1233" i="9"/>
  <c r="M1233" i="9" s="1"/>
  <c r="O1264" i="9"/>
  <c r="M1264" i="9" s="1"/>
  <c r="O1185" i="9"/>
  <c r="M1185" i="9" s="1"/>
  <c r="O1164" i="9"/>
  <c r="M1164" i="9" s="1"/>
  <c r="O1171" i="9"/>
  <c r="M1171" i="9" s="1"/>
  <c r="O1186" i="9"/>
  <c r="M1186" i="9" s="1"/>
  <c r="O1197" i="9"/>
  <c r="M1197" i="9" s="1"/>
  <c r="O1206" i="9"/>
  <c r="M1206" i="9" s="1"/>
  <c r="O1250" i="9"/>
  <c r="M1250" i="9" s="1"/>
  <c r="O1254" i="9"/>
  <c r="M1254" i="9" s="1"/>
  <c r="O1179" i="9"/>
  <c r="M1179" i="9" s="1"/>
  <c r="O1189" i="9"/>
  <c r="M1189" i="9" s="1"/>
  <c r="O1223" i="9"/>
  <c r="M1223" i="9" s="1"/>
  <c r="O1265" i="9"/>
  <c r="M1265" i="9" s="1"/>
  <c r="O1167" i="9"/>
  <c r="M1167" i="9" s="1"/>
  <c r="O1177" i="9"/>
  <c r="M1177" i="9" s="1"/>
  <c r="O1205" i="9"/>
  <c r="M1205" i="9" s="1"/>
  <c r="O1236" i="9"/>
  <c r="M1236" i="9" s="1"/>
  <c r="O1273" i="9"/>
  <c r="M1273" i="9" s="1"/>
  <c r="O1193" i="9"/>
  <c r="M1193" i="9" s="1"/>
  <c r="O1214" i="9"/>
  <c r="M1214" i="9" s="1"/>
  <c r="O1217" i="9"/>
  <c r="M1217" i="9" s="1"/>
  <c r="O1226" i="9"/>
  <c r="M1226" i="9" s="1"/>
  <c r="O1166" i="9"/>
  <c r="M1166" i="9" s="1"/>
  <c r="O1178" i="9"/>
  <c r="M1178" i="9" s="1"/>
  <c r="O1190" i="9"/>
  <c r="M1190" i="9" s="1"/>
  <c r="O1234" i="9"/>
  <c r="M1234" i="9" s="1"/>
  <c r="O1238" i="9"/>
  <c r="M1238" i="9" s="1"/>
  <c r="O1243" i="9"/>
  <c r="M1243" i="9" s="1"/>
  <c r="O1257" i="9"/>
  <c r="M1257" i="9" s="1"/>
  <c r="O1261" i="9"/>
  <c r="M1261" i="9" s="1"/>
  <c r="O1195" i="9"/>
  <c r="M1195" i="9" s="1"/>
  <c r="O1199" i="9"/>
  <c r="M1199" i="9" s="1"/>
  <c r="O1204" i="9"/>
  <c r="M1204" i="9" s="1"/>
  <c r="O1212" i="9"/>
  <c r="M1212" i="9" s="1"/>
  <c r="O1259" i="9"/>
  <c r="M1259" i="9" s="1"/>
  <c r="O1165" i="9"/>
  <c r="M1165" i="9" s="1"/>
  <c r="O1241" i="9"/>
  <c r="M1241" i="9" s="1"/>
  <c r="O1242" i="9"/>
  <c r="M1242" i="9" s="1"/>
  <c r="O1268" i="9"/>
  <c r="M1268" i="9" s="1"/>
  <c r="O1269" i="9"/>
  <c r="M1269" i="9" s="1"/>
  <c r="O1161" i="9"/>
  <c r="M1161" i="9" s="1"/>
  <c r="O1191" i="9"/>
  <c r="M1191" i="9" s="1"/>
  <c r="O1192" i="9"/>
  <c r="M1192" i="9" s="1"/>
  <c r="O1225" i="9"/>
  <c r="M1225" i="9" s="1"/>
  <c r="O330" i="9"/>
  <c r="M330" i="9" s="1"/>
  <c r="O345" i="9"/>
  <c r="M345" i="9" s="1"/>
  <c r="O367" i="9"/>
  <c r="M367" i="9" s="1"/>
  <c r="O380" i="9"/>
  <c r="M380" i="9" s="1"/>
  <c r="O383" i="9"/>
  <c r="M383" i="9" s="1"/>
  <c r="O393" i="9"/>
  <c r="M393" i="9" s="1"/>
  <c r="O401" i="9"/>
  <c r="M401" i="9" s="1"/>
  <c r="O409" i="9"/>
  <c r="M409" i="9" s="1"/>
  <c r="O426" i="9"/>
  <c r="M426" i="9" s="1"/>
  <c r="O439" i="9"/>
  <c r="M439" i="9" s="1"/>
  <c r="O440" i="9"/>
  <c r="M440" i="9" s="1"/>
  <c r="O453" i="9"/>
  <c r="M453" i="9" s="1"/>
  <c r="O455" i="9"/>
  <c r="M455" i="9" s="1"/>
  <c r="O470" i="9"/>
  <c r="M470" i="9" s="1"/>
  <c r="O477" i="9"/>
  <c r="M477" i="9" s="1"/>
  <c r="O492" i="9"/>
  <c r="M492" i="9" s="1"/>
  <c r="O505" i="9"/>
  <c r="M505" i="9" s="1"/>
  <c r="O342" i="9"/>
  <c r="M342" i="9" s="1"/>
  <c r="O365" i="9"/>
  <c r="M365" i="9" s="1"/>
  <c r="O410" i="9"/>
  <c r="M410" i="9" s="1"/>
  <c r="O424" i="9"/>
  <c r="M424" i="9" s="1"/>
  <c r="O427" i="9"/>
  <c r="M427" i="9" s="1"/>
  <c r="O449" i="9"/>
  <c r="M449" i="9" s="1"/>
  <c r="O454" i="9"/>
  <c r="M454" i="9" s="1"/>
  <c r="O334" i="9"/>
  <c r="M334" i="9" s="1"/>
  <c r="O341" i="9"/>
  <c r="M341" i="9" s="1"/>
  <c r="O377" i="9"/>
  <c r="M377" i="9" s="1"/>
  <c r="O381" i="9"/>
  <c r="M381" i="9" s="1"/>
  <c r="O435" i="9"/>
  <c r="M435" i="9" s="1"/>
  <c r="O481" i="9"/>
  <c r="M481" i="9" s="1"/>
  <c r="O494" i="9"/>
  <c r="M494" i="9" s="1"/>
  <c r="O359" i="9"/>
  <c r="M359" i="9" s="1"/>
  <c r="O360" i="9"/>
  <c r="M360" i="9" s="1"/>
  <c r="O458" i="9"/>
  <c r="M458" i="9" s="1"/>
  <c r="O484" i="9"/>
  <c r="M484" i="9" s="1"/>
  <c r="O493" i="9"/>
  <c r="M493" i="9" s="1"/>
  <c r="O499" i="9"/>
  <c r="M499" i="9" s="1"/>
  <c r="O501" i="9"/>
  <c r="M501" i="9" s="1"/>
  <c r="O324" i="9"/>
  <c r="M324" i="9" s="1"/>
  <c r="O332" i="9"/>
  <c r="M332" i="9" s="1"/>
  <c r="O333" i="9"/>
  <c r="M333" i="9" s="1"/>
  <c r="O351" i="9"/>
  <c r="M351" i="9" s="1"/>
  <c r="O355" i="9"/>
  <c r="M355" i="9" s="1"/>
  <c r="O372" i="9"/>
  <c r="M372" i="9" s="1"/>
  <c r="O391" i="9"/>
  <c r="M391" i="9" s="1"/>
  <c r="O403" i="9"/>
  <c r="M403" i="9" s="1"/>
  <c r="O420" i="9"/>
  <c r="M420" i="9" s="1"/>
  <c r="O429" i="9"/>
  <c r="M429" i="9" s="1"/>
  <c r="O468" i="9"/>
  <c r="M468" i="9" s="1"/>
  <c r="O471" i="9"/>
  <c r="M471" i="9" s="1"/>
  <c r="O478" i="9"/>
  <c r="M478" i="9" s="1"/>
  <c r="O436" i="9"/>
  <c r="M436" i="9" s="1"/>
  <c r="O331" i="9"/>
  <c r="M331" i="9" s="1"/>
  <c r="O337" i="9"/>
  <c r="M337" i="9" s="1"/>
  <c r="O344" i="9"/>
  <c r="M344" i="9" s="1"/>
  <c r="O346" i="9"/>
  <c r="M346" i="9" s="1"/>
  <c r="O373" i="9"/>
  <c r="M373" i="9" s="1"/>
  <c r="O394" i="9"/>
  <c r="M394" i="9" s="1"/>
  <c r="O437" i="9"/>
  <c r="M437" i="9" s="1"/>
  <c r="O441" i="9"/>
  <c r="M441" i="9" s="1"/>
  <c r="O445" i="9"/>
  <c r="M445" i="9" s="1"/>
  <c r="O448" i="9"/>
  <c r="M448" i="9" s="1"/>
  <c r="O489" i="9"/>
  <c r="M489" i="9" s="1"/>
  <c r="O497" i="9"/>
  <c r="M497" i="9" s="1"/>
  <c r="O508" i="9"/>
  <c r="M508" i="9" s="1"/>
  <c r="O438" i="9"/>
  <c r="M438" i="9" s="1"/>
  <c r="O343" i="9"/>
  <c r="M343" i="9" s="1"/>
  <c r="O361" i="9"/>
  <c r="M361" i="9" s="1"/>
  <c r="O362" i="9"/>
  <c r="M362" i="9" s="1"/>
  <c r="O412" i="9"/>
  <c r="M412" i="9" s="1"/>
  <c r="O475" i="9"/>
  <c r="M475" i="9" s="1"/>
  <c r="O480" i="9"/>
  <c r="M480" i="9" s="1"/>
  <c r="O488" i="9"/>
  <c r="M488" i="9" s="1"/>
  <c r="O349" i="9"/>
  <c r="M349" i="9" s="1"/>
  <c r="O356" i="9"/>
  <c r="M356" i="9" s="1"/>
  <c r="O363" i="9"/>
  <c r="M363" i="9" s="1"/>
  <c r="O386" i="9"/>
  <c r="M386" i="9" s="1"/>
  <c r="O387" i="9"/>
  <c r="M387" i="9" s="1"/>
  <c r="O402" i="9"/>
  <c r="M402" i="9" s="1"/>
  <c r="O442" i="9"/>
  <c r="M442" i="9" s="1"/>
  <c r="O450" i="9"/>
  <c r="M450" i="9" s="1"/>
  <c r="O509" i="9"/>
  <c r="M509" i="9" s="1"/>
  <c r="O328" i="9"/>
  <c r="M328" i="9" s="1"/>
  <c r="O368" i="9"/>
  <c r="M368" i="9" s="1"/>
  <c r="O388" i="9"/>
  <c r="M388" i="9" s="1"/>
  <c r="O396" i="9"/>
  <c r="M396" i="9" s="1"/>
  <c r="O399" i="9"/>
  <c r="M399" i="9" s="1"/>
  <c r="O433" i="9"/>
  <c r="M433" i="9" s="1"/>
  <c r="O465" i="9"/>
  <c r="M465" i="9" s="1"/>
  <c r="O467" i="9"/>
  <c r="M467" i="9" s="1"/>
  <c r="O469" i="9"/>
  <c r="M469" i="9" s="1"/>
  <c r="O472" i="9"/>
  <c r="M472" i="9" s="1"/>
  <c r="O479" i="9"/>
  <c r="M479" i="9" s="1"/>
  <c r="O482" i="9"/>
  <c r="M482" i="9" s="1"/>
  <c r="O322" i="9"/>
  <c r="M322" i="9" s="1"/>
  <c r="O358" i="9"/>
  <c r="M358" i="9" s="1"/>
  <c r="O382" i="9"/>
  <c r="M382" i="9" s="1"/>
  <c r="O385" i="9"/>
  <c r="M385" i="9" s="1"/>
  <c r="O398" i="9"/>
  <c r="M398" i="9" s="1"/>
  <c r="O407" i="9"/>
  <c r="M407" i="9" s="1"/>
  <c r="O417" i="9"/>
  <c r="M417" i="9" s="1"/>
  <c r="O434" i="9"/>
  <c r="M434" i="9" s="1"/>
  <c r="O451" i="9"/>
  <c r="M451" i="9" s="1"/>
  <c r="O452" i="9"/>
  <c r="M452" i="9" s="1"/>
  <c r="O459" i="9"/>
  <c r="M459" i="9" s="1"/>
  <c r="O464" i="9"/>
  <c r="M464" i="9" s="1"/>
  <c r="O506" i="9"/>
  <c r="M506" i="9" s="1"/>
  <c r="O507" i="9"/>
  <c r="M507" i="9" s="1"/>
  <c r="O321" i="9"/>
  <c r="M321" i="9" s="1"/>
  <c r="O350" i="9"/>
  <c r="M350" i="9" s="1"/>
  <c r="O370" i="9"/>
  <c r="M370" i="9" s="1"/>
  <c r="O374" i="9"/>
  <c r="M374" i="9" s="1"/>
  <c r="O379" i="9"/>
  <c r="M379" i="9" s="1"/>
  <c r="O395" i="9"/>
  <c r="M395" i="9" s="1"/>
  <c r="O408" i="9"/>
  <c r="M408" i="9" s="1"/>
  <c r="O416" i="9"/>
  <c r="M416" i="9" s="1"/>
  <c r="O422" i="9"/>
  <c r="M422" i="9" s="1"/>
  <c r="O423" i="9"/>
  <c r="M423" i="9" s="1"/>
  <c r="O446" i="9"/>
  <c r="M446" i="9" s="1"/>
  <c r="O486" i="9"/>
  <c r="M486" i="9" s="1"/>
  <c r="O329" i="9"/>
  <c r="M329" i="9" s="1"/>
  <c r="O335" i="9"/>
  <c r="M335" i="9" s="1"/>
  <c r="O336" i="9"/>
  <c r="M336" i="9" s="1"/>
  <c r="O352" i="9"/>
  <c r="M352" i="9" s="1"/>
  <c r="O353" i="9"/>
  <c r="M353" i="9" s="1"/>
  <c r="O364" i="9"/>
  <c r="M364" i="9" s="1"/>
  <c r="O369" i="9"/>
  <c r="M369" i="9" s="1"/>
  <c r="O389" i="9"/>
  <c r="M389" i="9" s="1"/>
  <c r="O415" i="9"/>
  <c r="M415" i="9" s="1"/>
  <c r="O418" i="9"/>
  <c r="M418" i="9" s="1"/>
  <c r="O463" i="9"/>
  <c r="M463" i="9" s="1"/>
  <c r="O495" i="9"/>
  <c r="M495" i="9" s="1"/>
  <c r="O500" i="9"/>
  <c r="M500" i="9" s="1"/>
  <c r="O502" i="9"/>
  <c r="M502" i="9" s="1"/>
  <c r="O503" i="9"/>
  <c r="M503" i="9" s="1"/>
  <c r="O340" i="9"/>
  <c r="M340" i="9" s="1"/>
  <c r="O397" i="9"/>
  <c r="M397" i="9" s="1"/>
  <c r="O411" i="9"/>
  <c r="M411" i="9" s="1"/>
  <c r="O431" i="9"/>
  <c r="M431" i="9" s="1"/>
  <c r="O456" i="9"/>
  <c r="M456" i="9" s="1"/>
  <c r="O406" i="9"/>
  <c r="M406" i="9" s="1"/>
  <c r="O425" i="9"/>
  <c r="M425" i="9" s="1"/>
  <c r="O443" i="9"/>
  <c r="M443" i="9" s="1"/>
  <c r="O473" i="9"/>
  <c r="M473" i="9" s="1"/>
  <c r="O327" i="9"/>
  <c r="M327" i="9" s="1"/>
  <c r="O339" i="9"/>
  <c r="M339" i="9" s="1"/>
  <c r="O348" i="9"/>
  <c r="M348" i="9" s="1"/>
  <c r="O354" i="9"/>
  <c r="M354" i="9" s="1"/>
  <c r="O413" i="9"/>
  <c r="M413" i="9" s="1"/>
  <c r="O430" i="9"/>
  <c r="M430" i="9" s="1"/>
  <c r="O325" i="9"/>
  <c r="M325" i="9" s="1"/>
  <c r="O347" i="9"/>
  <c r="M347" i="9" s="1"/>
  <c r="O357" i="9"/>
  <c r="M357" i="9" s="1"/>
  <c r="O466" i="9"/>
  <c r="M466" i="9" s="1"/>
  <c r="O476" i="9"/>
  <c r="M476" i="9" s="1"/>
  <c r="O485" i="9"/>
  <c r="M485" i="9" s="1"/>
  <c r="O490" i="9"/>
  <c r="M490" i="9" s="1"/>
  <c r="O504" i="9"/>
  <c r="M504" i="9" s="1"/>
  <c r="O461" i="9"/>
  <c r="M461" i="9" s="1"/>
  <c r="O323" i="9"/>
  <c r="M323" i="9" s="1"/>
  <c r="O390" i="9"/>
  <c r="M390" i="9" s="1"/>
  <c r="O404" i="9"/>
  <c r="M404" i="9" s="1"/>
  <c r="O447" i="9"/>
  <c r="M447" i="9" s="1"/>
  <c r="O457" i="9"/>
  <c r="M457" i="9" s="1"/>
  <c r="O462" i="9"/>
  <c r="M462" i="9" s="1"/>
  <c r="O474" i="9"/>
  <c r="M474" i="9" s="1"/>
  <c r="O496" i="9"/>
  <c r="M496" i="9" s="1"/>
  <c r="O498" i="9"/>
  <c r="M498" i="9" s="1"/>
  <c r="O338" i="9"/>
  <c r="M338" i="9" s="1"/>
  <c r="O371" i="9"/>
  <c r="M371" i="9" s="1"/>
  <c r="O375" i="9"/>
  <c r="M375" i="9" s="1"/>
  <c r="O400" i="9"/>
  <c r="M400" i="9" s="1"/>
  <c r="O421" i="9"/>
  <c r="M421" i="9" s="1"/>
  <c r="O428" i="9"/>
  <c r="M428" i="9" s="1"/>
  <c r="O491" i="9"/>
  <c r="M491" i="9" s="1"/>
  <c r="O326" i="9"/>
  <c r="M326" i="9" s="1"/>
  <c r="O366" i="9"/>
  <c r="M366" i="9" s="1"/>
  <c r="O376" i="9"/>
  <c r="M376" i="9" s="1"/>
  <c r="O384" i="9"/>
  <c r="M384" i="9" s="1"/>
  <c r="O392" i="9"/>
  <c r="M392" i="9" s="1"/>
  <c r="O405" i="9"/>
  <c r="M405" i="9" s="1"/>
  <c r="O414" i="9"/>
  <c r="M414" i="9" s="1"/>
  <c r="O432" i="9"/>
  <c r="M432" i="9" s="1"/>
  <c r="O487" i="9"/>
  <c r="M487" i="9" s="1"/>
  <c r="O510" i="9"/>
  <c r="M510" i="9" s="1"/>
  <c r="O378" i="9"/>
  <c r="M378" i="9" s="1"/>
  <c r="O419" i="9"/>
  <c r="M419" i="9" s="1"/>
  <c r="O444" i="9"/>
  <c r="M444" i="9" s="1"/>
  <c r="O460" i="9"/>
  <c r="M460" i="9" s="1"/>
  <c r="O483" i="9"/>
  <c r="M483" i="9" s="1"/>
  <c r="O1545" i="9"/>
  <c r="M1545" i="9" s="1"/>
  <c r="O1482" i="9"/>
  <c r="M1482" i="9" s="1"/>
  <c r="O1484" i="9"/>
  <c r="M1484" i="9" s="1"/>
  <c r="O1485" i="9"/>
  <c r="M1485" i="9" s="1"/>
  <c r="O1537" i="9"/>
  <c r="M1537" i="9" s="1"/>
  <c r="O1480" i="9"/>
  <c r="M1480" i="9" s="1"/>
  <c r="O1483" i="9"/>
  <c r="M1483" i="9" s="1"/>
  <c r="O1489" i="9"/>
  <c r="M1489" i="9" s="1"/>
  <c r="O1498" i="9"/>
  <c r="M1498" i="9" s="1"/>
  <c r="O1511" i="9"/>
  <c r="M1511" i="9" s="1"/>
  <c r="O1539" i="9"/>
  <c r="M1539" i="9" s="1"/>
  <c r="O1540" i="9"/>
  <c r="M1540" i="9" s="1"/>
  <c r="O1543" i="9"/>
  <c r="M1543" i="9" s="1"/>
  <c r="O1478" i="9"/>
  <c r="M1478" i="9" s="1"/>
  <c r="O1479" i="9"/>
  <c r="M1479" i="9" s="1"/>
  <c r="O1486" i="9"/>
  <c r="M1486" i="9" s="1"/>
  <c r="O1495" i="9"/>
  <c r="M1495" i="9" s="1"/>
  <c r="O1499" i="9"/>
  <c r="M1499" i="9" s="1"/>
  <c r="O1525" i="9"/>
  <c r="M1525" i="9" s="1"/>
  <c r="O1547" i="9"/>
  <c r="M1547" i="9" s="1"/>
  <c r="O1490" i="9"/>
  <c r="M1490" i="9" s="1"/>
  <c r="O1502" i="9"/>
  <c r="M1502" i="9" s="1"/>
  <c r="O1523" i="9"/>
  <c r="M1523" i="9" s="1"/>
  <c r="O1542" i="9"/>
  <c r="M1542" i="9" s="1"/>
  <c r="O1549" i="9"/>
  <c r="M1549" i="9" s="1"/>
  <c r="O1481" i="9"/>
  <c r="M1481" i="9" s="1"/>
  <c r="O1488" i="9"/>
  <c r="M1488" i="9" s="1"/>
  <c r="O1491" i="9"/>
  <c r="M1491" i="9" s="1"/>
  <c r="O1493" i="9"/>
  <c r="M1493" i="9" s="1"/>
  <c r="O1496" i="9"/>
  <c r="M1496" i="9" s="1"/>
  <c r="O1497" i="9"/>
  <c r="M1497" i="9" s="1"/>
  <c r="O1503" i="9"/>
  <c r="M1503" i="9" s="1"/>
  <c r="O1507" i="9"/>
  <c r="M1507" i="9" s="1"/>
  <c r="O1515" i="9"/>
  <c r="M1515" i="9" s="1"/>
  <c r="O1517" i="9"/>
  <c r="M1517" i="9" s="1"/>
  <c r="O1520" i="9"/>
  <c r="M1520" i="9" s="1"/>
  <c r="O1530" i="9"/>
  <c r="M1530" i="9" s="1"/>
  <c r="O1536" i="9"/>
  <c r="M1536" i="9" s="1"/>
  <c r="O1492" i="9"/>
  <c r="M1492" i="9" s="1"/>
  <c r="O1505" i="9"/>
  <c r="M1505" i="9" s="1"/>
  <c r="O1508" i="9"/>
  <c r="M1508" i="9" s="1"/>
  <c r="O1513" i="9"/>
  <c r="M1513" i="9" s="1"/>
  <c r="O1521" i="9"/>
  <c r="M1521" i="9" s="1"/>
  <c r="O1524" i="9"/>
  <c r="M1524" i="9" s="1"/>
  <c r="O1528" i="9"/>
  <c r="M1528" i="9" s="1"/>
  <c r="O1531" i="9"/>
  <c r="M1531" i="9" s="1"/>
  <c r="O1548" i="9"/>
  <c r="M1548" i="9" s="1"/>
  <c r="O1500" i="9"/>
  <c r="M1500" i="9" s="1"/>
  <c r="O1519" i="9"/>
  <c r="M1519" i="9" s="1"/>
  <c r="O1529" i="9"/>
  <c r="M1529" i="9" s="1"/>
  <c r="O1550" i="9"/>
  <c r="M1550" i="9" s="1"/>
  <c r="O1533" i="9"/>
  <c r="M1533" i="9" s="1"/>
  <c r="O1535" i="9"/>
  <c r="M1535" i="9" s="1"/>
  <c r="O1541" i="9"/>
  <c r="M1541" i="9" s="1"/>
  <c r="O1544" i="9"/>
  <c r="M1544" i="9" s="1"/>
  <c r="O1504" i="9"/>
  <c r="M1504" i="9" s="1"/>
  <c r="O1506" i="9"/>
  <c r="M1506" i="9" s="1"/>
  <c r="O1518" i="9"/>
  <c r="M1518" i="9" s="1"/>
  <c r="O1526" i="9"/>
  <c r="M1526" i="9" s="1"/>
  <c r="O1532" i="9"/>
  <c r="M1532" i="9" s="1"/>
  <c r="O1509" i="9"/>
  <c r="M1509" i="9" s="1"/>
  <c r="O1516" i="9"/>
  <c r="M1516" i="9" s="1"/>
  <c r="O1514" i="9"/>
  <c r="M1514" i="9" s="1"/>
  <c r="O1534" i="9"/>
  <c r="M1534" i="9" s="1"/>
  <c r="O1487" i="9"/>
  <c r="M1487" i="9" s="1"/>
  <c r="O1501" i="9"/>
  <c r="M1501" i="9" s="1"/>
  <c r="O1510" i="9"/>
  <c r="M1510" i="9" s="1"/>
  <c r="O1527" i="9"/>
  <c r="M1527" i="9" s="1"/>
  <c r="O1538" i="9"/>
  <c r="M1538" i="9" s="1"/>
  <c r="O1546" i="9"/>
  <c r="M1546" i="9" s="1"/>
  <c r="O1551" i="9"/>
  <c r="M1551" i="9" s="1"/>
  <c r="O1522" i="9"/>
  <c r="M1522" i="9" s="1"/>
  <c r="O1494" i="9"/>
  <c r="M1494" i="9" s="1"/>
  <c r="O1512" i="9"/>
  <c r="M1512" i="9" s="1"/>
  <c r="O1477" i="9"/>
  <c r="M1477" i="9" s="1"/>
  <c r="O639" i="9"/>
  <c r="M639" i="9" s="1"/>
  <c r="O666" i="9"/>
  <c r="M666" i="9" s="1"/>
  <c r="O707" i="9"/>
  <c r="M707" i="9" s="1"/>
  <c r="O609" i="9"/>
  <c r="M609" i="9" s="1"/>
  <c r="O611" i="9"/>
  <c r="M611" i="9" s="1"/>
  <c r="O648" i="9"/>
  <c r="M648" i="9" s="1"/>
  <c r="O671" i="9"/>
  <c r="M671" i="9" s="1"/>
  <c r="O619" i="9"/>
  <c r="M619" i="9" s="1"/>
  <c r="O673" i="9"/>
  <c r="M673" i="9" s="1"/>
  <c r="O698" i="9"/>
  <c r="M698" i="9" s="1"/>
  <c r="O724" i="9"/>
  <c r="M724" i="9" s="1"/>
  <c r="O595" i="9"/>
  <c r="M595" i="9" s="1"/>
  <c r="O610" i="9"/>
  <c r="M610" i="9" s="1"/>
  <c r="O629" i="9"/>
  <c r="M629" i="9" s="1"/>
  <c r="O683" i="9"/>
  <c r="M683" i="9" s="1"/>
  <c r="O584" i="9"/>
  <c r="M584" i="9" s="1"/>
  <c r="O614" i="9"/>
  <c r="M614" i="9" s="1"/>
  <c r="O633" i="9"/>
  <c r="M633" i="9" s="1"/>
  <c r="O635" i="9"/>
  <c r="M635" i="9" s="1"/>
  <c r="O686" i="9"/>
  <c r="M686" i="9" s="1"/>
  <c r="O704" i="9"/>
  <c r="M704" i="9" s="1"/>
  <c r="O588" i="9"/>
  <c r="M588" i="9" s="1"/>
  <c r="O615" i="9"/>
  <c r="M615" i="9" s="1"/>
  <c r="O660" i="9"/>
  <c r="M660" i="9" s="1"/>
  <c r="O672" i="9"/>
  <c r="M672" i="9" s="1"/>
  <c r="O678" i="9"/>
  <c r="M678" i="9" s="1"/>
  <c r="O695" i="9"/>
  <c r="M695" i="9" s="1"/>
  <c r="O726" i="9"/>
  <c r="M726" i="9" s="1"/>
  <c r="O582" i="9"/>
  <c r="M582" i="9" s="1"/>
  <c r="O602" i="9"/>
  <c r="M602" i="9" s="1"/>
  <c r="O623" i="9"/>
  <c r="M623" i="9" s="1"/>
  <c r="O626" i="9"/>
  <c r="M626" i="9" s="1"/>
  <c r="O654" i="9"/>
  <c r="M654" i="9" s="1"/>
  <c r="O662" i="9"/>
  <c r="M662" i="9" s="1"/>
  <c r="O682" i="9"/>
  <c r="M682" i="9" s="1"/>
  <c r="O685" i="9"/>
  <c r="M685" i="9" s="1"/>
  <c r="O701" i="9"/>
  <c r="M701" i="9" s="1"/>
  <c r="O717" i="9"/>
  <c r="M717" i="9" s="1"/>
  <c r="O718" i="9"/>
  <c r="M718" i="9" s="1"/>
  <c r="O612" i="9"/>
  <c r="M612" i="9" s="1"/>
  <c r="O618" i="9"/>
  <c r="M618" i="9" s="1"/>
  <c r="O622" i="9"/>
  <c r="M622" i="9" s="1"/>
  <c r="O630" i="9"/>
  <c r="M630" i="9" s="1"/>
  <c r="O636" i="9"/>
  <c r="M636" i="9" s="1"/>
  <c r="O638" i="9"/>
  <c r="M638" i="9" s="1"/>
  <c r="O645" i="9"/>
  <c r="M645" i="9" s="1"/>
  <c r="O650" i="9"/>
  <c r="M650" i="9" s="1"/>
  <c r="O659" i="9"/>
  <c r="M659" i="9" s="1"/>
  <c r="O679" i="9"/>
  <c r="M679" i="9" s="1"/>
  <c r="O713" i="9"/>
  <c r="M713" i="9" s="1"/>
  <c r="O728" i="9"/>
  <c r="M728" i="9" s="1"/>
  <c r="O585" i="9"/>
  <c r="M585" i="9" s="1"/>
  <c r="O598" i="9"/>
  <c r="M598" i="9" s="1"/>
  <c r="O605" i="9"/>
  <c r="M605" i="9" s="1"/>
  <c r="O628" i="9"/>
  <c r="M628" i="9" s="1"/>
  <c r="O647" i="9"/>
  <c r="M647" i="9" s="1"/>
  <c r="O684" i="9"/>
  <c r="M684" i="9" s="1"/>
  <c r="O688" i="9"/>
  <c r="M688" i="9" s="1"/>
  <c r="O706" i="9"/>
  <c r="M706" i="9" s="1"/>
  <c r="O708" i="9"/>
  <c r="M708" i="9" s="1"/>
  <c r="O727" i="9"/>
  <c r="M727" i="9" s="1"/>
  <c r="O597" i="9"/>
  <c r="M597" i="9" s="1"/>
  <c r="O652" i="9"/>
  <c r="M652" i="9" s="1"/>
  <c r="O690" i="9"/>
  <c r="M690" i="9" s="1"/>
  <c r="O712" i="9"/>
  <c r="M712" i="9" s="1"/>
  <c r="O716" i="9"/>
  <c r="M716" i="9" s="1"/>
  <c r="O616" i="9"/>
  <c r="M616" i="9" s="1"/>
  <c r="O631" i="9"/>
  <c r="M631" i="9" s="1"/>
  <c r="O664" i="9"/>
  <c r="M664" i="9" s="1"/>
  <c r="O687" i="9"/>
  <c r="M687" i="9" s="1"/>
  <c r="O691" i="9"/>
  <c r="M691" i="9" s="1"/>
  <c r="O699" i="9"/>
  <c r="M699" i="9" s="1"/>
  <c r="O702" i="9"/>
  <c r="M702" i="9" s="1"/>
  <c r="O606" i="9"/>
  <c r="M606" i="9" s="1"/>
  <c r="O675" i="9"/>
  <c r="M675" i="9" s="1"/>
  <c r="O677" i="9"/>
  <c r="M677" i="9" s="1"/>
  <c r="O709" i="9"/>
  <c r="M709" i="9" s="1"/>
  <c r="O711" i="9"/>
  <c r="M711" i="9" s="1"/>
  <c r="O720" i="9"/>
  <c r="M720" i="9" s="1"/>
  <c r="O590" i="9"/>
  <c r="M590" i="9" s="1"/>
  <c r="O593" i="9"/>
  <c r="M593" i="9" s="1"/>
  <c r="O596" i="9"/>
  <c r="M596" i="9" s="1"/>
  <c r="O599" i="9"/>
  <c r="M599" i="9" s="1"/>
  <c r="O624" i="9"/>
  <c r="M624" i="9" s="1"/>
  <c r="O634" i="9"/>
  <c r="M634" i="9" s="1"/>
  <c r="O692" i="9"/>
  <c r="M692" i="9" s="1"/>
  <c r="O710" i="9"/>
  <c r="M710" i="9" s="1"/>
  <c r="O719" i="9"/>
  <c r="M719" i="9" s="1"/>
  <c r="O725" i="9"/>
  <c r="M725" i="9" s="1"/>
  <c r="O587" i="9"/>
  <c r="M587" i="9" s="1"/>
  <c r="O603" i="9"/>
  <c r="M603" i="9" s="1"/>
  <c r="O640" i="9"/>
  <c r="M640" i="9" s="1"/>
  <c r="O661" i="9"/>
  <c r="M661" i="9" s="1"/>
  <c r="O669" i="9"/>
  <c r="M669" i="9" s="1"/>
  <c r="O670" i="9"/>
  <c r="M670" i="9" s="1"/>
  <c r="O674" i="9"/>
  <c r="M674" i="9" s="1"/>
  <c r="O694" i="9"/>
  <c r="M694" i="9" s="1"/>
  <c r="O714" i="9"/>
  <c r="M714" i="9" s="1"/>
  <c r="O591" i="9"/>
  <c r="M591" i="9" s="1"/>
  <c r="O604" i="9"/>
  <c r="M604" i="9" s="1"/>
  <c r="O617" i="9"/>
  <c r="M617" i="9" s="1"/>
  <c r="O649" i="9"/>
  <c r="M649" i="9" s="1"/>
  <c r="O656" i="9"/>
  <c r="M656" i="9" s="1"/>
  <c r="O697" i="9"/>
  <c r="M697" i="9" s="1"/>
  <c r="O703" i="9"/>
  <c r="M703" i="9" s="1"/>
  <c r="O721" i="9"/>
  <c r="M721" i="9" s="1"/>
  <c r="O723" i="9"/>
  <c r="M723" i="9" s="1"/>
  <c r="O583" i="9"/>
  <c r="M583" i="9" s="1"/>
  <c r="O608" i="9"/>
  <c r="M608" i="9" s="1"/>
  <c r="O642" i="9"/>
  <c r="M642" i="9" s="1"/>
  <c r="O643" i="9"/>
  <c r="M643" i="9" s="1"/>
  <c r="O644" i="9"/>
  <c r="M644" i="9" s="1"/>
  <c r="O651" i="9"/>
  <c r="M651" i="9" s="1"/>
  <c r="O665" i="9"/>
  <c r="M665" i="9" s="1"/>
  <c r="O668" i="9"/>
  <c r="M668" i="9" s="1"/>
  <c r="O700" i="9"/>
  <c r="M700" i="9" s="1"/>
  <c r="O607" i="9"/>
  <c r="M607" i="9" s="1"/>
  <c r="O625" i="9"/>
  <c r="M625" i="9" s="1"/>
  <c r="O627" i="9"/>
  <c r="M627" i="9" s="1"/>
  <c r="O653" i="9"/>
  <c r="M653" i="9" s="1"/>
  <c r="O676" i="9"/>
  <c r="M676" i="9" s="1"/>
  <c r="O705" i="9"/>
  <c r="M705" i="9" s="1"/>
  <c r="O715" i="9"/>
  <c r="M715" i="9" s="1"/>
  <c r="O589" i="9"/>
  <c r="M589" i="9" s="1"/>
  <c r="O600" i="9"/>
  <c r="M600" i="9" s="1"/>
  <c r="O613" i="9"/>
  <c r="M613" i="9" s="1"/>
  <c r="O632" i="9"/>
  <c r="M632" i="9" s="1"/>
  <c r="O637" i="9"/>
  <c r="M637" i="9" s="1"/>
  <c r="O655" i="9"/>
  <c r="M655" i="9" s="1"/>
  <c r="O657" i="9"/>
  <c r="M657" i="9" s="1"/>
  <c r="O663" i="9"/>
  <c r="M663" i="9" s="1"/>
  <c r="O722" i="9"/>
  <c r="M722" i="9" s="1"/>
  <c r="O586" i="9"/>
  <c r="M586" i="9" s="1"/>
  <c r="O601" i="9"/>
  <c r="M601" i="9" s="1"/>
  <c r="O680" i="9"/>
  <c r="M680" i="9" s="1"/>
  <c r="O681" i="9"/>
  <c r="M681" i="9" s="1"/>
  <c r="O689" i="9"/>
  <c r="M689" i="9" s="1"/>
  <c r="O592" i="9"/>
  <c r="M592" i="9" s="1"/>
  <c r="O620" i="9"/>
  <c r="M620" i="9" s="1"/>
  <c r="O621" i="9"/>
  <c r="M621" i="9" s="1"/>
  <c r="O641" i="9"/>
  <c r="M641" i="9" s="1"/>
  <c r="O646" i="9"/>
  <c r="M646" i="9" s="1"/>
  <c r="O658" i="9"/>
  <c r="M658" i="9" s="1"/>
  <c r="O667" i="9"/>
  <c r="M667" i="9" s="1"/>
  <c r="O693" i="9"/>
  <c r="M693" i="9" s="1"/>
  <c r="O696" i="9"/>
  <c r="M696" i="9" s="1"/>
  <c r="O870" i="9"/>
  <c r="M870" i="9" s="1"/>
  <c r="O890" i="9"/>
  <c r="M890" i="9" s="1"/>
  <c r="O893" i="9"/>
  <c r="M893" i="9" s="1"/>
  <c r="O903" i="9"/>
  <c r="M903" i="9" s="1"/>
  <c r="O978" i="9"/>
  <c r="M978" i="9" s="1"/>
  <c r="O981" i="9"/>
  <c r="M981" i="9" s="1"/>
  <c r="O1011" i="9"/>
  <c r="M1011" i="9" s="1"/>
  <c r="O1043" i="9"/>
  <c r="M1043" i="9" s="1"/>
  <c r="O894" i="9"/>
  <c r="M894" i="9" s="1"/>
  <c r="O985" i="9"/>
  <c r="M985" i="9" s="1"/>
  <c r="O1023" i="9"/>
  <c r="M1023" i="9" s="1"/>
  <c r="O1058" i="9"/>
  <c r="M1058" i="9" s="1"/>
  <c r="O885" i="9"/>
  <c r="M885" i="9" s="1"/>
  <c r="O942" i="9"/>
  <c r="M942" i="9" s="1"/>
  <c r="O1008" i="9"/>
  <c r="M1008" i="9" s="1"/>
  <c r="O1054" i="9"/>
  <c r="M1054" i="9" s="1"/>
  <c r="O1055" i="9"/>
  <c r="M1055" i="9" s="1"/>
  <c r="O1061" i="9"/>
  <c r="M1061" i="9" s="1"/>
  <c r="O1063" i="9"/>
  <c r="M1063" i="9" s="1"/>
  <c r="O1072" i="9"/>
  <c r="M1072" i="9" s="1"/>
  <c r="O1079" i="9"/>
  <c r="M1079" i="9" s="1"/>
  <c r="O852" i="9"/>
  <c r="M852" i="9" s="1"/>
  <c r="O855" i="9"/>
  <c r="M855" i="9" s="1"/>
  <c r="O862" i="9"/>
  <c r="M862" i="9" s="1"/>
  <c r="O863" i="9"/>
  <c r="M863" i="9" s="1"/>
  <c r="O883" i="9"/>
  <c r="M883" i="9" s="1"/>
  <c r="O888" i="9"/>
  <c r="M888" i="9" s="1"/>
  <c r="O949" i="9"/>
  <c r="M949" i="9" s="1"/>
  <c r="O955" i="9"/>
  <c r="M955" i="9" s="1"/>
  <c r="O974" i="9"/>
  <c r="M974" i="9" s="1"/>
  <c r="O1007" i="9"/>
  <c r="M1007" i="9" s="1"/>
  <c r="O1034" i="9"/>
  <c r="M1034" i="9" s="1"/>
  <c r="O1035" i="9"/>
  <c r="M1035" i="9" s="1"/>
  <c r="O1045" i="9"/>
  <c r="M1045" i="9" s="1"/>
  <c r="O1048" i="9"/>
  <c r="M1048" i="9" s="1"/>
  <c r="O1082" i="9"/>
  <c r="M1082" i="9" s="1"/>
  <c r="O1005" i="9"/>
  <c r="M1005" i="9" s="1"/>
  <c r="O846" i="9"/>
  <c r="M846" i="9" s="1"/>
  <c r="O875" i="9"/>
  <c r="M875" i="9" s="1"/>
  <c r="O884" i="9"/>
  <c r="M884" i="9" s="1"/>
  <c r="O919" i="9"/>
  <c r="M919" i="9" s="1"/>
  <c r="O969" i="9"/>
  <c r="M969" i="9" s="1"/>
  <c r="O973" i="9"/>
  <c r="M973" i="9" s="1"/>
  <c r="O991" i="9"/>
  <c r="M991" i="9" s="1"/>
  <c r="O1006" i="9"/>
  <c r="M1006" i="9" s="1"/>
  <c r="O1039" i="9"/>
  <c r="M1039" i="9" s="1"/>
  <c r="O1087" i="9"/>
  <c r="M1087" i="9" s="1"/>
  <c r="O897" i="9"/>
  <c r="M897" i="9" s="1"/>
  <c r="O962" i="9"/>
  <c r="M962" i="9" s="1"/>
  <c r="O1013" i="9"/>
  <c r="M1013" i="9" s="1"/>
  <c r="O1031" i="9"/>
  <c r="M1031" i="9" s="1"/>
  <c r="O1059" i="9"/>
  <c r="M1059" i="9" s="1"/>
  <c r="O1090" i="9"/>
  <c r="M1090" i="9" s="1"/>
  <c r="O853" i="9"/>
  <c r="M853" i="9" s="1"/>
  <c r="O936" i="9"/>
  <c r="M936" i="9" s="1"/>
  <c r="O945" i="9"/>
  <c r="M945" i="9" s="1"/>
  <c r="O946" i="9"/>
  <c r="M946" i="9" s="1"/>
  <c r="O1028" i="9"/>
  <c r="M1028" i="9" s="1"/>
  <c r="O1095" i="9"/>
  <c r="M1095" i="9" s="1"/>
  <c r="O906" i="9"/>
  <c r="M906" i="9" s="1"/>
  <c r="O951" i="9"/>
  <c r="M951" i="9" s="1"/>
  <c r="O979" i="9"/>
  <c r="M979" i="9" s="1"/>
  <c r="O989" i="9"/>
  <c r="M989" i="9" s="1"/>
  <c r="O1024" i="9"/>
  <c r="M1024" i="9" s="1"/>
  <c r="O1047" i="9"/>
  <c r="M1047" i="9" s="1"/>
  <c r="O876" i="9"/>
  <c r="M876" i="9" s="1"/>
  <c r="O923" i="9"/>
  <c r="M923" i="9" s="1"/>
  <c r="O934" i="9"/>
  <c r="M934" i="9" s="1"/>
  <c r="O961" i="9"/>
  <c r="M961" i="9" s="1"/>
  <c r="O990" i="9"/>
  <c r="M990" i="9" s="1"/>
  <c r="O1014" i="9"/>
  <c r="M1014" i="9" s="1"/>
  <c r="O1020" i="9"/>
  <c r="M1020" i="9" s="1"/>
  <c r="O1057" i="9"/>
  <c r="M1057" i="9" s="1"/>
  <c r="O1060" i="9"/>
  <c r="M1060" i="9" s="1"/>
  <c r="O847" i="9"/>
  <c r="M847" i="9" s="1"/>
  <c r="O872" i="9"/>
  <c r="M872" i="9" s="1"/>
  <c r="O874" i="9"/>
  <c r="M874" i="9" s="1"/>
  <c r="O896" i="9"/>
  <c r="M896" i="9" s="1"/>
  <c r="O920" i="9"/>
  <c r="M920" i="9" s="1"/>
  <c r="O938" i="9"/>
  <c r="M938" i="9" s="1"/>
  <c r="O952" i="9"/>
  <c r="M952" i="9" s="1"/>
  <c r="O968" i="9"/>
  <c r="M968" i="9" s="1"/>
  <c r="O980" i="9"/>
  <c r="M980" i="9" s="1"/>
  <c r="O1019" i="9"/>
  <c r="M1019" i="9" s="1"/>
  <c r="O1068" i="9"/>
  <c r="M1068" i="9" s="1"/>
  <c r="O845" i="9"/>
  <c r="M845" i="9" s="1"/>
  <c r="O856" i="9"/>
  <c r="M856" i="9" s="1"/>
  <c r="O861" i="9"/>
  <c r="M861" i="9" s="1"/>
  <c r="O956" i="9"/>
  <c r="M956" i="9" s="1"/>
  <c r="O975" i="9"/>
  <c r="M975" i="9" s="1"/>
  <c r="O984" i="9"/>
  <c r="M984" i="9" s="1"/>
  <c r="O1049" i="9"/>
  <c r="M1049" i="9" s="1"/>
  <c r="O1062" i="9"/>
  <c r="M1062" i="9" s="1"/>
  <c r="O1070" i="9"/>
  <c r="M1070" i="9" s="1"/>
  <c r="O1088" i="9"/>
  <c r="M1088" i="9" s="1"/>
  <c r="O867" i="9"/>
  <c r="M867" i="9" s="1"/>
  <c r="O873" i="9"/>
  <c r="M873" i="9" s="1"/>
  <c r="O918" i="9"/>
  <c r="M918" i="9" s="1"/>
  <c r="O933" i="9"/>
  <c r="M933" i="9" s="1"/>
  <c r="O935" i="9"/>
  <c r="M935" i="9" s="1"/>
  <c r="O999" i="9"/>
  <c r="M999" i="9" s="1"/>
  <c r="O904" i="9"/>
  <c r="M904" i="9" s="1"/>
  <c r="O976" i="9"/>
  <c r="M976" i="9" s="1"/>
  <c r="O993" i="9"/>
  <c r="M993" i="9" s="1"/>
  <c r="O1064" i="9"/>
  <c r="M1064" i="9" s="1"/>
  <c r="O1077" i="9"/>
  <c r="M1077" i="9" s="1"/>
  <c r="O1089" i="9"/>
  <c r="M1089" i="9" s="1"/>
  <c r="O882" i="9"/>
  <c r="M882" i="9" s="1"/>
  <c r="O928" i="9"/>
  <c r="M928" i="9" s="1"/>
  <c r="O931" i="9"/>
  <c r="M931" i="9" s="1"/>
  <c r="O964" i="9"/>
  <c r="M964" i="9" s="1"/>
  <c r="O965" i="9"/>
  <c r="M965" i="9" s="1"/>
  <c r="O986" i="9"/>
  <c r="M986" i="9" s="1"/>
  <c r="O1000" i="9"/>
  <c r="M1000" i="9" s="1"/>
  <c r="O1027" i="9"/>
  <c r="M1027" i="9" s="1"/>
  <c r="O1033" i="9"/>
  <c r="M1033" i="9" s="1"/>
  <c r="O1056" i="9"/>
  <c r="M1056" i="9" s="1"/>
  <c r="O1078" i="9"/>
  <c r="M1078" i="9" s="1"/>
  <c r="O1080" i="9"/>
  <c r="M1080" i="9" s="1"/>
  <c r="O1091" i="9"/>
  <c r="M1091" i="9" s="1"/>
  <c r="O851" i="9"/>
  <c r="M851" i="9" s="1"/>
  <c r="O865" i="9"/>
  <c r="M865" i="9" s="1"/>
  <c r="O909" i="9"/>
  <c r="M909" i="9" s="1"/>
  <c r="O930" i="9"/>
  <c r="M930" i="9" s="1"/>
  <c r="O1012" i="9"/>
  <c r="M1012" i="9" s="1"/>
  <c r="O1021" i="9"/>
  <c r="M1021" i="9" s="1"/>
  <c r="O1040" i="9"/>
  <c r="M1040" i="9" s="1"/>
  <c r="O1050" i="9"/>
  <c r="M1050" i="9" s="1"/>
  <c r="O902" i="9"/>
  <c r="M902" i="9" s="1"/>
  <c r="O929" i="9"/>
  <c r="M929" i="9" s="1"/>
  <c r="O944" i="9"/>
  <c r="M944" i="9" s="1"/>
  <c r="O950" i="9"/>
  <c r="M950" i="9" s="1"/>
  <c r="O958" i="9"/>
  <c r="M958" i="9" s="1"/>
  <c r="O1022" i="9"/>
  <c r="M1022" i="9" s="1"/>
  <c r="O1051" i="9"/>
  <c r="M1051" i="9" s="1"/>
  <c r="O1075" i="9"/>
  <c r="M1075" i="9" s="1"/>
  <c r="O859" i="9"/>
  <c r="M859" i="9" s="1"/>
  <c r="O880" i="9"/>
  <c r="M880" i="9" s="1"/>
  <c r="O1017" i="9"/>
  <c r="M1017" i="9" s="1"/>
  <c r="O1042" i="9"/>
  <c r="M1042" i="9" s="1"/>
  <c r="O1084" i="9"/>
  <c r="M1084" i="9" s="1"/>
  <c r="O850" i="9"/>
  <c r="M850" i="9" s="1"/>
  <c r="O998" i="9"/>
  <c r="M998" i="9" s="1"/>
  <c r="O1009" i="9"/>
  <c r="M1009" i="9" s="1"/>
  <c r="O1046" i="9"/>
  <c r="M1046" i="9" s="1"/>
  <c r="O1053" i="9"/>
  <c r="M1053" i="9" s="1"/>
  <c r="O1083" i="9"/>
  <c r="M1083" i="9" s="1"/>
  <c r="O886" i="9"/>
  <c r="M886" i="9" s="1"/>
  <c r="O891" i="9"/>
  <c r="M891" i="9" s="1"/>
  <c r="O892" i="9"/>
  <c r="M892" i="9" s="1"/>
  <c r="O901" i="9"/>
  <c r="M901" i="9" s="1"/>
  <c r="O954" i="9"/>
  <c r="M954" i="9" s="1"/>
  <c r="O1026" i="9"/>
  <c r="M1026" i="9" s="1"/>
  <c r="O868" i="9"/>
  <c r="M868" i="9" s="1"/>
  <c r="O871" i="9"/>
  <c r="M871" i="9" s="1"/>
  <c r="O943" i="9"/>
  <c r="M943" i="9" s="1"/>
  <c r="O1018" i="9"/>
  <c r="M1018" i="9" s="1"/>
  <c r="O1030" i="9"/>
  <c r="M1030" i="9" s="1"/>
  <c r="O1041" i="9"/>
  <c r="M1041" i="9" s="1"/>
  <c r="O857" i="9"/>
  <c r="M857" i="9" s="1"/>
  <c r="O889" i="9"/>
  <c r="M889" i="9" s="1"/>
  <c r="O926" i="9"/>
  <c r="M926" i="9" s="1"/>
  <c r="O977" i="9"/>
  <c r="M977" i="9" s="1"/>
  <c r="O996" i="9"/>
  <c r="M996" i="9" s="1"/>
  <c r="O1002" i="9"/>
  <c r="M1002" i="9" s="1"/>
  <c r="O1015" i="9"/>
  <c r="M1015" i="9" s="1"/>
  <c r="O1073" i="9"/>
  <c r="M1073" i="9" s="1"/>
  <c r="O900" i="9"/>
  <c r="M900" i="9" s="1"/>
  <c r="O908" i="9"/>
  <c r="M908" i="9" s="1"/>
  <c r="O915" i="9"/>
  <c r="M915" i="9" s="1"/>
  <c r="O916" i="9"/>
  <c r="M916" i="9" s="1"/>
  <c r="O917" i="9"/>
  <c r="M917" i="9" s="1"/>
  <c r="O932" i="9"/>
  <c r="M932" i="9" s="1"/>
  <c r="O988" i="9"/>
  <c r="M988" i="9" s="1"/>
  <c r="O1003" i="9"/>
  <c r="M1003" i="9" s="1"/>
  <c r="O1032" i="9"/>
  <c r="M1032" i="9" s="1"/>
  <c r="O1074" i="9"/>
  <c r="M1074" i="9" s="1"/>
  <c r="O1081" i="9"/>
  <c r="M1081" i="9" s="1"/>
  <c r="O1086" i="9"/>
  <c r="M1086" i="9" s="1"/>
  <c r="O866" i="9"/>
  <c r="M866" i="9" s="1"/>
  <c r="O914" i="9"/>
  <c r="M914" i="9" s="1"/>
  <c r="O959" i="9"/>
  <c r="M959" i="9" s="1"/>
  <c r="O982" i="9"/>
  <c r="M982" i="9" s="1"/>
  <c r="O924" i="9"/>
  <c r="M924" i="9" s="1"/>
  <c r="O994" i="9"/>
  <c r="M994" i="9" s="1"/>
  <c r="O1001" i="9"/>
  <c r="M1001" i="9" s="1"/>
  <c r="O1066" i="9"/>
  <c r="M1066" i="9" s="1"/>
  <c r="O1092" i="9"/>
  <c r="M1092" i="9" s="1"/>
  <c r="O947" i="9"/>
  <c r="M947" i="9" s="1"/>
  <c r="O858" i="9"/>
  <c r="M858" i="9" s="1"/>
  <c r="O887" i="9"/>
  <c r="M887" i="9" s="1"/>
  <c r="O899" i="9"/>
  <c r="M899" i="9" s="1"/>
  <c r="O948" i="9"/>
  <c r="M948" i="9" s="1"/>
  <c r="O953" i="9"/>
  <c r="M953" i="9" s="1"/>
  <c r="O957" i="9"/>
  <c r="M957" i="9" s="1"/>
  <c r="O987" i="9"/>
  <c r="M987" i="9" s="1"/>
  <c r="O1037" i="9"/>
  <c r="M1037" i="9" s="1"/>
  <c r="O1067" i="9"/>
  <c r="M1067" i="9" s="1"/>
  <c r="O1076" i="9"/>
  <c r="M1076" i="9" s="1"/>
  <c r="O1094" i="9"/>
  <c r="M1094" i="9" s="1"/>
  <c r="O970" i="9"/>
  <c r="M970" i="9" s="1"/>
  <c r="O1025" i="9"/>
  <c r="M1025" i="9" s="1"/>
  <c r="O864" i="9"/>
  <c r="M864" i="9" s="1"/>
  <c r="O879" i="9"/>
  <c r="M879" i="9" s="1"/>
  <c r="O881" i="9"/>
  <c r="M881" i="9" s="1"/>
  <c r="O905" i="9"/>
  <c r="M905" i="9" s="1"/>
  <c r="O912" i="9"/>
  <c r="M912" i="9" s="1"/>
  <c r="O921" i="9"/>
  <c r="M921" i="9" s="1"/>
  <c r="O937" i="9"/>
  <c r="M937" i="9" s="1"/>
  <c r="O966" i="9"/>
  <c r="M966" i="9" s="1"/>
  <c r="O1029" i="9"/>
  <c r="M1029" i="9" s="1"/>
  <c r="O1044" i="9"/>
  <c r="M1044" i="9" s="1"/>
  <c r="O877" i="9"/>
  <c r="M877" i="9" s="1"/>
  <c r="O939" i="9"/>
  <c r="M939" i="9" s="1"/>
  <c r="O1085" i="9"/>
  <c r="M1085" i="9" s="1"/>
  <c r="O927" i="9"/>
  <c r="M927" i="9" s="1"/>
  <c r="O983" i="9"/>
  <c r="M983" i="9" s="1"/>
  <c r="O1036" i="9"/>
  <c r="M1036" i="9" s="1"/>
  <c r="O1071" i="9"/>
  <c r="M1071" i="9" s="1"/>
  <c r="O878" i="9"/>
  <c r="M878" i="9" s="1"/>
  <c r="O910" i="9"/>
  <c r="M910" i="9" s="1"/>
  <c r="O925" i="9"/>
  <c r="M925" i="9" s="1"/>
  <c r="O995" i="9"/>
  <c r="M995" i="9" s="1"/>
  <c r="O1052" i="9"/>
  <c r="M1052" i="9" s="1"/>
  <c r="O848" i="9"/>
  <c r="M848" i="9" s="1"/>
  <c r="O911" i="9"/>
  <c r="M911" i="9" s="1"/>
  <c r="O1093" i="9"/>
  <c r="M1093" i="9" s="1"/>
  <c r="O849" i="9"/>
  <c r="M849" i="9" s="1"/>
  <c r="O854" i="9"/>
  <c r="M854" i="9" s="1"/>
  <c r="O869" i="9"/>
  <c r="M869" i="9" s="1"/>
  <c r="O895" i="9"/>
  <c r="M895" i="9" s="1"/>
  <c r="O913" i="9"/>
  <c r="M913" i="9" s="1"/>
  <c r="O963" i="9"/>
  <c r="M963" i="9" s="1"/>
  <c r="O972" i="9"/>
  <c r="M972" i="9" s="1"/>
  <c r="O992" i="9"/>
  <c r="M992" i="9" s="1"/>
  <c r="O1069" i="9"/>
  <c r="M1069" i="9" s="1"/>
  <c r="O898" i="9"/>
  <c r="M898" i="9" s="1"/>
  <c r="O941" i="9"/>
  <c r="M941" i="9" s="1"/>
  <c r="O997" i="9"/>
  <c r="M997" i="9" s="1"/>
  <c r="O1065" i="9"/>
  <c r="M1065" i="9" s="1"/>
  <c r="O860" i="9"/>
  <c r="M860" i="9" s="1"/>
  <c r="O907" i="9"/>
  <c r="M907" i="9" s="1"/>
  <c r="O960" i="9"/>
  <c r="M960" i="9" s="1"/>
  <c r="O971" i="9"/>
  <c r="M971" i="9" s="1"/>
  <c r="O1016" i="9"/>
  <c r="M1016" i="9" s="1"/>
  <c r="O1038" i="9"/>
  <c r="M1038" i="9" s="1"/>
  <c r="O922" i="9"/>
  <c r="M922" i="9" s="1"/>
  <c r="O940" i="9"/>
  <c r="M940" i="9" s="1"/>
  <c r="O967" i="9"/>
  <c r="M967" i="9" s="1"/>
  <c r="O1004" i="9"/>
  <c r="M1004" i="9" s="1"/>
  <c r="O1010" i="9"/>
  <c r="M1010" i="9" s="1"/>
  <c r="O747" i="9"/>
  <c r="M747" i="9" s="1"/>
  <c r="O778" i="9"/>
  <c r="M778" i="9" s="1"/>
  <c r="O783" i="9"/>
  <c r="M783" i="9" s="1"/>
  <c r="O799" i="9"/>
  <c r="M799" i="9" s="1"/>
  <c r="O817" i="9"/>
  <c r="M817" i="9" s="1"/>
  <c r="O831" i="9"/>
  <c r="M831" i="9" s="1"/>
  <c r="O844" i="9"/>
  <c r="M844" i="9" s="1"/>
  <c r="O743" i="9"/>
  <c r="M743" i="9" s="1"/>
  <c r="O754" i="9"/>
  <c r="M754" i="9" s="1"/>
  <c r="O755" i="9"/>
  <c r="M755" i="9" s="1"/>
  <c r="O758" i="9"/>
  <c r="M758" i="9" s="1"/>
  <c r="O772" i="9"/>
  <c r="M772" i="9" s="1"/>
  <c r="O780" i="9"/>
  <c r="M780" i="9" s="1"/>
  <c r="O790" i="9"/>
  <c r="M790" i="9" s="1"/>
  <c r="O792" i="9"/>
  <c r="M792" i="9" s="1"/>
  <c r="O821" i="9"/>
  <c r="M821" i="9" s="1"/>
  <c r="O839" i="9"/>
  <c r="M839" i="9" s="1"/>
  <c r="O739" i="9"/>
  <c r="M739" i="9" s="1"/>
  <c r="O750" i="9"/>
  <c r="M750" i="9" s="1"/>
  <c r="O769" i="9"/>
  <c r="M769" i="9" s="1"/>
  <c r="O773" i="9"/>
  <c r="M773" i="9" s="1"/>
  <c r="O791" i="9"/>
  <c r="M791" i="9" s="1"/>
  <c r="O811" i="9"/>
  <c r="M811" i="9" s="1"/>
  <c r="O820" i="9"/>
  <c r="M820" i="9" s="1"/>
  <c r="O781" i="9"/>
  <c r="M781" i="9" s="1"/>
  <c r="O795" i="9"/>
  <c r="M795" i="9" s="1"/>
  <c r="O803" i="9"/>
  <c r="M803" i="9" s="1"/>
  <c r="O810" i="9"/>
  <c r="M810" i="9" s="1"/>
  <c r="O830" i="9"/>
  <c r="M830" i="9" s="1"/>
  <c r="O836" i="9"/>
  <c r="M836" i="9" s="1"/>
  <c r="O765" i="9"/>
  <c r="M765" i="9" s="1"/>
  <c r="O767" i="9"/>
  <c r="M767" i="9" s="1"/>
  <c r="O797" i="9"/>
  <c r="M797" i="9" s="1"/>
  <c r="O802" i="9"/>
  <c r="M802" i="9" s="1"/>
  <c r="O807" i="9"/>
  <c r="M807" i="9" s="1"/>
  <c r="O813" i="9"/>
  <c r="M813" i="9" s="1"/>
  <c r="O731" i="9"/>
  <c r="M731" i="9" s="1"/>
  <c r="O748" i="9"/>
  <c r="M748" i="9" s="1"/>
  <c r="O732" i="9"/>
  <c r="M732" i="9" s="1"/>
  <c r="O777" i="9"/>
  <c r="M777" i="9" s="1"/>
  <c r="O788" i="9"/>
  <c r="M788" i="9" s="1"/>
  <c r="O793" i="9"/>
  <c r="M793" i="9" s="1"/>
  <c r="O814" i="9"/>
  <c r="M814" i="9" s="1"/>
  <c r="O818" i="9"/>
  <c r="M818" i="9" s="1"/>
  <c r="O834" i="9"/>
  <c r="M834" i="9" s="1"/>
  <c r="O746" i="9"/>
  <c r="M746" i="9" s="1"/>
  <c r="O759" i="9"/>
  <c r="M759" i="9" s="1"/>
  <c r="O762" i="9"/>
  <c r="M762" i="9" s="1"/>
  <c r="O775" i="9"/>
  <c r="M775" i="9" s="1"/>
  <c r="O776" i="9"/>
  <c r="M776" i="9" s="1"/>
  <c r="O787" i="9"/>
  <c r="M787" i="9" s="1"/>
  <c r="O796" i="9"/>
  <c r="M796" i="9" s="1"/>
  <c r="O822" i="9"/>
  <c r="M822" i="9" s="1"/>
  <c r="O833" i="9"/>
  <c r="M833" i="9" s="1"/>
  <c r="O753" i="9"/>
  <c r="M753" i="9" s="1"/>
  <c r="O763" i="9"/>
  <c r="M763" i="9" s="1"/>
  <c r="O766" i="9"/>
  <c r="M766" i="9" s="1"/>
  <c r="O771" i="9"/>
  <c r="M771" i="9" s="1"/>
  <c r="O782" i="9"/>
  <c r="M782" i="9" s="1"/>
  <c r="O785" i="9"/>
  <c r="M785" i="9" s="1"/>
  <c r="O786" i="9"/>
  <c r="M786" i="9" s="1"/>
  <c r="O805" i="9"/>
  <c r="M805" i="9" s="1"/>
  <c r="O741" i="9"/>
  <c r="M741" i="9" s="1"/>
  <c r="O744" i="9"/>
  <c r="M744" i="9" s="1"/>
  <c r="O757" i="9"/>
  <c r="M757" i="9" s="1"/>
  <c r="O770" i="9"/>
  <c r="M770" i="9" s="1"/>
  <c r="O779" i="9"/>
  <c r="M779" i="9" s="1"/>
  <c r="O784" i="9"/>
  <c r="M784" i="9" s="1"/>
  <c r="O798" i="9"/>
  <c r="M798" i="9" s="1"/>
  <c r="O800" i="9"/>
  <c r="M800" i="9" s="1"/>
  <c r="O809" i="9"/>
  <c r="M809" i="9" s="1"/>
  <c r="O823" i="9"/>
  <c r="M823" i="9" s="1"/>
  <c r="O737" i="9"/>
  <c r="M737" i="9" s="1"/>
  <c r="O768" i="9"/>
  <c r="M768" i="9" s="1"/>
  <c r="O729" i="9"/>
  <c r="M729" i="9" s="1"/>
  <c r="O730" i="9"/>
  <c r="M730" i="9" s="1"/>
  <c r="O764" i="9"/>
  <c r="M764" i="9" s="1"/>
  <c r="O832" i="9"/>
  <c r="M832" i="9" s="1"/>
  <c r="O838" i="9"/>
  <c r="M838" i="9" s="1"/>
  <c r="O806" i="9"/>
  <c r="M806" i="9" s="1"/>
  <c r="O808" i="9"/>
  <c r="M808" i="9" s="1"/>
  <c r="O760" i="9"/>
  <c r="M760" i="9" s="1"/>
  <c r="O736" i="9"/>
  <c r="M736" i="9" s="1"/>
  <c r="O738" i="9"/>
  <c r="M738" i="9" s="1"/>
  <c r="O761" i="9"/>
  <c r="M761" i="9" s="1"/>
  <c r="O825" i="9"/>
  <c r="M825" i="9" s="1"/>
  <c r="O841" i="9"/>
  <c r="M841" i="9" s="1"/>
  <c r="O842" i="9"/>
  <c r="M842" i="9" s="1"/>
  <c r="O735" i="9"/>
  <c r="M735" i="9" s="1"/>
  <c r="O774" i="9"/>
  <c r="M774" i="9" s="1"/>
  <c r="O794" i="9"/>
  <c r="M794" i="9" s="1"/>
  <c r="O824" i="9"/>
  <c r="M824" i="9" s="1"/>
  <c r="O826" i="9"/>
  <c r="M826" i="9" s="1"/>
  <c r="O734" i="9"/>
  <c r="M734" i="9" s="1"/>
  <c r="O742" i="9"/>
  <c r="M742" i="9" s="1"/>
  <c r="O745" i="9"/>
  <c r="M745" i="9" s="1"/>
  <c r="O749" i="9"/>
  <c r="M749" i="9" s="1"/>
  <c r="O756" i="9"/>
  <c r="M756" i="9" s="1"/>
  <c r="O828" i="9"/>
  <c r="M828" i="9" s="1"/>
  <c r="O733" i="9"/>
  <c r="M733" i="9" s="1"/>
  <c r="O751" i="9"/>
  <c r="M751" i="9" s="1"/>
  <c r="O789" i="9"/>
  <c r="M789" i="9" s="1"/>
  <c r="O801" i="9"/>
  <c r="M801" i="9" s="1"/>
  <c r="O812" i="9"/>
  <c r="M812" i="9" s="1"/>
  <c r="O827" i="9"/>
  <c r="M827" i="9" s="1"/>
  <c r="O740" i="9"/>
  <c r="M740" i="9" s="1"/>
  <c r="O752" i="9"/>
  <c r="M752" i="9" s="1"/>
  <c r="O804" i="9"/>
  <c r="M804" i="9" s="1"/>
  <c r="O815" i="9"/>
  <c r="M815" i="9" s="1"/>
  <c r="O816" i="9"/>
  <c r="M816" i="9" s="1"/>
  <c r="O819" i="9"/>
  <c r="M819" i="9" s="1"/>
  <c r="O835" i="9"/>
  <c r="M835" i="9" s="1"/>
  <c r="O837" i="9"/>
  <c r="M837" i="9" s="1"/>
  <c r="O840" i="9"/>
  <c r="M840" i="9" s="1"/>
  <c r="O843" i="9"/>
  <c r="M843" i="9" s="1"/>
  <c r="O829" i="9"/>
  <c r="M829" i="9" s="1"/>
  <c r="O594" i="9"/>
  <c r="M594" i="9" s="1"/>
  <c r="L55" i="1" l="1"/>
  <c r="F55" i="1"/>
  <c r="J27" i="8" l="1"/>
  <c r="L51" i="1" s="1"/>
  <c r="M24" i="7" l="1"/>
  <c r="F49" i="1" s="1"/>
  <c r="I18" i="7"/>
  <c r="I37" i="1"/>
  <c r="C37" i="1" l="1"/>
  <c r="D34" i="1"/>
  <c r="I32" i="1"/>
  <c r="I24" i="1"/>
  <c r="C24" i="1"/>
  <c r="L49" i="1" l="1"/>
  <c r="I26" i="1" l="1"/>
  <c r="I44" i="5" s="1"/>
  <c r="B6" i="5" l="1" a="1"/>
  <c r="B6" i="5" s="1"/>
  <c r="B11" i="5" a="1"/>
  <c r="B11" i="5" s="1"/>
  <c r="C11" i="5" s="1"/>
  <c r="B14" i="5" a="1"/>
  <c r="B14" i="5" s="1"/>
  <c r="C14" i="5" s="1"/>
  <c r="B19" i="5" a="1"/>
  <c r="B19" i="5" s="1"/>
  <c r="C19" i="5" s="1"/>
  <c r="B22" i="5" a="1"/>
  <c r="B22" i="5" s="1"/>
  <c r="C22" i="5" s="1"/>
  <c r="B28" i="5" a="1"/>
  <c r="B28" i="5" s="1"/>
  <c r="B9" i="5" a="1"/>
  <c r="B9" i="5" s="1"/>
  <c r="C9" i="5" s="1"/>
  <c r="B12" i="5" a="1"/>
  <c r="B12" i="5" s="1"/>
  <c r="C12" i="5" s="1"/>
  <c r="B17" i="5" a="1"/>
  <c r="B17" i="5" s="1"/>
  <c r="C17" i="5" s="1"/>
  <c r="B20" i="5" a="1"/>
  <c r="B20" i="5" s="1"/>
  <c r="C20" i="5" s="1"/>
  <c r="B25" i="5" a="1"/>
  <c r="B25" i="5" s="1"/>
  <c r="C25" i="5" s="1"/>
  <c r="B7" i="5" a="1"/>
  <c r="B7" i="5" s="1"/>
  <c r="C7" i="5" s="1"/>
  <c r="B10" i="5" a="1"/>
  <c r="B10" i="5" s="1"/>
  <c r="C10" i="5" s="1"/>
  <c r="B15" i="5" a="1"/>
  <c r="B15" i="5" s="1"/>
  <c r="C15" i="5" s="1"/>
  <c r="B18" i="5" a="1"/>
  <c r="B18" i="5" s="1"/>
  <c r="C18" i="5" s="1"/>
  <c r="B23" i="5" a="1"/>
  <c r="B23" i="5" s="1"/>
  <c r="C23" i="5" s="1"/>
  <c r="B26" i="5" a="1"/>
  <c r="B26" i="5" s="1"/>
  <c r="C26" i="5" s="1"/>
  <c r="B5" i="5" a="1"/>
  <c r="B5" i="5" s="1"/>
  <c r="C5" i="5" s="1"/>
  <c r="B8" i="5" a="1"/>
  <c r="B8" i="5" s="1"/>
  <c r="C8" i="5" s="1"/>
  <c r="B13" i="5" a="1"/>
  <c r="B13" i="5" s="1"/>
  <c r="C13" i="5" s="1"/>
  <c r="B16" i="5" a="1"/>
  <c r="B16" i="5" s="1"/>
  <c r="C16" i="5" s="1"/>
  <c r="B21" i="5" a="1"/>
  <c r="B21" i="5" s="1"/>
  <c r="C21" i="5" s="1"/>
  <c r="B24" i="5" a="1"/>
  <c r="B24" i="5" s="1"/>
  <c r="C24" i="5" s="1"/>
  <c r="B27" i="5" a="1"/>
  <c r="B27" i="5" s="1"/>
  <c r="C27" i="5" s="1"/>
  <c r="C6" i="5"/>
  <c r="W178" i="5"/>
  <c r="L181" i="5"/>
  <c r="W180" i="5"/>
  <c r="W181" i="5"/>
  <c r="L178" i="5"/>
  <c r="L180" i="5"/>
  <c r="W179" i="5"/>
  <c r="L179" i="5"/>
  <c r="L182" i="5"/>
  <c r="D29" i="5" l="1"/>
  <c r="N182" i="5"/>
  <c r="O182" i="5"/>
  <c r="M182" i="5"/>
  <c r="O180" i="5"/>
  <c r="N180" i="5"/>
  <c r="M180" i="5"/>
  <c r="O179" i="5"/>
  <c r="M179" i="5"/>
  <c r="N179" i="5"/>
  <c r="I246" i="5"/>
  <c r="I243" i="5"/>
  <c r="I245" i="5"/>
  <c r="I239" i="5"/>
  <c r="I247" i="5"/>
  <c r="I248" i="5"/>
  <c r="I242" i="5"/>
  <c r="I244" i="5"/>
  <c r="I240" i="5"/>
  <c r="I241" i="5"/>
  <c r="I237" i="5"/>
  <c r="I238" i="5"/>
  <c r="X180" i="5"/>
  <c r="Y180" i="5"/>
  <c r="Z180" i="5"/>
  <c r="Z179" i="5"/>
  <c r="X179" i="5"/>
  <c r="Y179" i="5"/>
  <c r="M178" i="5"/>
  <c r="O178" i="5"/>
  <c r="N178" i="5"/>
  <c r="N181" i="5"/>
  <c r="M181" i="5"/>
  <c r="O181" i="5"/>
  <c r="Y181" i="5"/>
  <c r="X181" i="5"/>
  <c r="Z181" i="5"/>
  <c r="X178" i="5"/>
  <c r="Z178" i="5"/>
  <c r="Y178" i="5"/>
  <c r="D30" i="5" l="1"/>
  <c r="D32" i="5"/>
  <c r="D33" i="5" s="1"/>
  <c r="F43" i="1"/>
  <c r="L45" i="1" l="1"/>
  <c r="B41" i="5"/>
  <c r="L43" i="1"/>
  <c r="B40" i="5"/>
  <c r="F45" i="1"/>
  <c r="L39" i="1" l="1"/>
</calcChain>
</file>

<file path=xl/sharedStrings.xml><?xml version="1.0" encoding="utf-8"?>
<sst xmlns="http://schemas.openxmlformats.org/spreadsheetml/2006/main" count="18377" uniqueCount="2411">
  <si>
    <t>wnoszony w odpowiedzi na ogłoszenie naboru 
w ramach projektu pn. „Regionalny Program Stypendialny”
Poddziałanie 10.1.5 Wsparcie uczniów zdolnych
Typ projektu A. regionalny program stypendialny dla uczniów szczególnie uzdolnionych
Regionalnego Programu Operacyjnego Województwa Małopolskiego na lata 2014-2020</t>
  </si>
  <si>
    <t>Potwierdzenie wpływu:</t>
  </si>
  <si>
    <t>Numer sprawy:</t>
  </si>
  <si>
    <t>Nazwisko:</t>
  </si>
  <si>
    <t>Imię:</t>
  </si>
  <si>
    <t>PESEL:</t>
  </si>
  <si>
    <t>Średnia ocen z przedmiotów ogólnych:</t>
  </si>
  <si>
    <t>Punkty za średnią:</t>
  </si>
  <si>
    <t>Niestandardowe formy kształcenia:</t>
  </si>
  <si>
    <t>Kryteria podstawowe:</t>
  </si>
  <si>
    <t>Kryteria premiujące:</t>
  </si>
  <si>
    <t>Adres korespondencyjny:</t>
  </si>
  <si>
    <t>E-mail:</t>
  </si>
  <si>
    <t>Tel.:</t>
  </si>
  <si>
    <t>Punkty eliminujące bariery edukacyjne:</t>
  </si>
  <si>
    <t>Kryteria eliminujące bariery edukacyjne:</t>
  </si>
  <si>
    <t>Dane Ucznia szczególnie uzdolnionego:</t>
  </si>
  <si>
    <t>Uczeń uczęszcza do klasy:</t>
  </si>
  <si>
    <t/>
  </si>
  <si>
    <t>ETAP</t>
  </si>
  <si>
    <t>Wnioskodawcą jest:</t>
  </si>
  <si>
    <t>Dane Wnioskodawcy:</t>
  </si>
  <si>
    <t>Wnioskodawca</t>
  </si>
  <si>
    <t>Adres do korespondencji:</t>
  </si>
  <si>
    <t>Opiekun prawny lub inna osoba, która oświadcza, że jest uprawniona do reprezentacji ucznia</t>
  </si>
  <si>
    <t>* Pole opcjonalne</t>
  </si>
  <si>
    <t xml:space="preserve">Przedmiotv </t>
  </si>
  <si>
    <t>Język polski</t>
  </si>
  <si>
    <t>Muzyka</t>
  </si>
  <si>
    <t xml:space="preserve">Plastyka </t>
  </si>
  <si>
    <t>Historia i społeczeństwo</t>
  </si>
  <si>
    <t>Przyroda</t>
  </si>
  <si>
    <t>Matematyka</t>
  </si>
  <si>
    <t>Wychowanie fizyczne</t>
  </si>
  <si>
    <t>Klasa</t>
  </si>
  <si>
    <t>Historia</t>
  </si>
  <si>
    <t>Wiedza o społeczeństwie</t>
  </si>
  <si>
    <t>Geografia</t>
  </si>
  <si>
    <t>Biologia</t>
  </si>
  <si>
    <t>Chemia</t>
  </si>
  <si>
    <t>Fizyka</t>
  </si>
  <si>
    <t>Informatyka</t>
  </si>
  <si>
    <t>Technika</t>
  </si>
  <si>
    <t>Edukacja dla bezpieczeństwa</t>
  </si>
  <si>
    <t>Zajęcia artystyczne</t>
  </si>
  <si>
    <t>Wiedza o kulturze</t>
  </si>
  <si>
    <t>Historia muzyki</t>
  </si>
  <si>
    <t>Historia sztuki</t>
  </si>
  <si>
    <t>Język łaciński i kultura antyczna</t>
  </si>
  <si>
    <t>Filozofia</t>
  </si>
  <si>
    <t>Podstawy przedsiębiorczości</t>
  </si>
  <si>
    <t>Ekonomia w praktyce</t>
  </si>
  <si>
    <t>5 Szkoły Podstawowej</t>
  </si>
  <si>
    <t>Średnia arytmetyczna ocen z przedmiotów przyrodniczych, informatycznych, języków obcych nowożytnych, matematyki i przedsiębiorczości:</t>
  </si>
  <si>
    <t>Przedmioty przyrodnicze</t>
  </si>
  <si>
    <t>średnia</t>
  </si>
  <si>
    <t>punkty</t>
  </si>
  <si>
    <t>Punkty za średnią ocen z przedmiotów przyrodniczych, informatycznych, języków obcych nowożytnych, matematyki i przedsiębiorczości:</t>
  </si>
  <si>
    <t>średnia ogólna</t>
  </si>
  <si>
    <t>5 Szkoły Podstawowej1</t>
  </si>
  <si>
    <t>5 Szkoły Podstawowej2</t>
  </si>
  <si>
    <t>5 Szkoły Podstawowej3</t>
  </si>
  <si>
    <t>5 Szkoły Podstawowej4</t>
  </si>
  <si>
    <t>5 Szkoły Podstawowej5</t>
  </si>
  <si>
    <t>6 Szkoły Podstawowej1</t>
  </si>
  <si>
    <t>6 Szkoły Podstawowej2</t>
  </si>
  <si>
    <t>6 Szkoły Podstawowej3</t>
  </si>
  <si>
    <t>6 Szkoły Podstawowej4</t>
  </si>
  <si>
    <t>6 Szkoły Podstawowej5</t>
  </si>
  <si>
    <t>7 Szkoły Podstawowej1</t>
  </si>
  <si>
    <t>7 Szkoły Podstawowej2</t>
  </si>
  <si>
    <t>7 Szkoły Podstawowej3</t>
  </si>
  <si>
    <t>7 Szkoły Podstawowej4</t>
  </si>
  <si>
    <t>7 Szkoły Podstawowej5</t>
  </si>
  <si>
    <t>8 Szkoły Podstawowej1</t>
  </si>
  <si>
    <t>8 Szkoły Podstawowej2</t>
  </si>
  <si>
    <t>8 Szkoły Podstawowej3</t>
  </si>
  <si>
    <t>8 Szkoły Podstawowej4</t>
  </si>
  <si>
    <t xml:space="preserve">Niniejszym oświadczam, że jako Wnioskodawca, </t>
  </si>
  <si>
    <t>ubiegam się</t>
  </si>
  <si>
    <t>nie ubiegam się</t>
  </si>
  <si>
    <t>o przyznanie dodatkowych</t>
  </si>
  <si>
    <t>I. Kryteria podstawowe:</t>
  </si>
  <si>
    <t>II. Kryteria premiujące:</t>
  </si>
  <si>
    <t>Nazwisko Wnioskodawcy:</t>
  </si>
  <si>
    <t>Imię Wnioskodawcy:</t>
  </si>
  <si>
    <t>Nazwa konkursu</t>
  </si>
  <si>
    <t>Rok szkolny</t>
  </si>
  <si>
    <t>Punkty</t>
  </si>
  <si>
    <t>Małopolski Konkurs Matematyczny</t>
  </si>
  <si>
    <t>Małopolski Konkurs z Fizyki</t>
  </si>
  <si>
    <t>Małopolski Konkurs Biologiczny</t>
  </si>
  <si>
    <t>Małopolski Konkurs Geograficzny</t>
  </si>
  <si>
    <t>Małopolski Konkurs Chemiczny</t>
  </si>
  <si>
    <t>Małopolski Konkurs Języka Angielskiego</t>
  </si>
  <si>
    <t>Małopolski Konkurs Języka Niemieckiego</t>
  </si>
  <si>
    <t>Małopolski Konkurs Języka Francuskiego</t>
  </si>
  <si>
    <t>- wybierz -</t>
  </si>
  <si>
    <t>II. 1. A Konkursy o zasięgu wojewódzkim lub ponadwojewódzkim</t>
  </si>
  <si>
    <t>Laureat</t>
  </si>
  <si>
    <t>Finalista</t>
  </si>
  <si>
    <t>Olimpiada Chemiczna – Polskie Towarzystwo Chemiczne w Warszawie</t>
  </si>
  <si>
    <t>Olimpiada Fizyczna – Polskie Towarzystwo Fizyczne w Warszawie</t>
  </si>
  <si>
    <t>Olimpiada Matematyczna – Stowarzyszenie na Rzecz Edukacji Matematycznej w Warszawie</t>
  </si>
  <si>
    <t>Olimpiada Języka Białoruskiego – Uniwersytet Warszawski, Katedra Białorutenistyki</t>
  </si>
  <si>
    <t>Olimpiada Języka Francuskiego – PROF-EUROPE Stowarzyszenie Nauczycieli Języka Francuskiego w Polsce</t>
  </si>
  <si>
    <t>Olimpiada Przedsiębiorczości – Fundacja Promocji i Akredytacji Kierunków Ekonomicznych w Warszawie</t>
  </si>
  <si>
    <t>Rok szkolny, w którym przeprowadzany był konkurs</t>
  </si>
  <si>
    <t>Rok szkolny, w którym przeprowadzana była olimpiada</t>
  </si>
  <si>
    <t>Uczestnik</t>
  </si>
  <si>
    <t>Nazwa konkursu, w którym Uczeń uczestniczył</t>
  </si>
  <si>
    <t>Tytuł, który uzyskał Uczeń</t>
  </si>
  <si>
    <t>Tytuł</t>
  </si>
  <si>
    <t>Nazwa olimpiady, w której Uczeń uczestniczył</t>
  </si>
  <si>
    <t>Tytuł lub status Ucznia</t>
  </si>
  <si>
    <t>Suma punktów :</t>
  </si>
  <si>
    <t>Suma punktów:</t>
  </si>
  <si>
    <t>II. 1. C Olimpiady międzynarodowe</t>
  </si>
  <si>
    <t>zwycięzca</t>
  </si>
  <si>
    <t>laureat</t>
  </si>
  <si>
    <t>finalista</t>
  </si>
  <si>
    <t>wyróżnienie</t>
  </si>
  <si>
    <t xml:space="preserve">- wybierz - </t>
  </si>
  <si>
    <t>Forma niestandardowego kształcenia</t>
  </si>
  <si>
    <t>punktów z tytułu uczestnictwa Ucznia szczególnie uzdolnionego w niestandardowych formach kształcenia.</t>
  </si>
  <si>
    <t>ile tytułów</t>
  </si>
  <si>
    <t>ile tytułów:</t>
  </si>
  <si>
    <t>III. Kryteria eliminujące bariery edukacyjne:</t>
  </si>
  <si>
    <t>NUTS_3</t>
  </si>
  <si>
    <t>NAME_1</t>
  </si>
  <si>
    <t>Brójce</t>
  </si>
  <si>
    <t>Koluszki</t>
  </si>
  <si>
    <t>Nowosolna</t>
  </si>
  <si>
    <t>Tuszyn</t>
  </si>
  <si>
    <t>Dłutów</t>
  </si>
  <si>
    <t>Dobroń</t>
  </si>
  <si>
    <t>Lutomiersk</t>
  </si>
  <si>
    <t>Pabianice</t>
  </si>
  <si>
    <t>Głowno</t>
  </si>
  <si>
    <t>Parzęczew</t>
  </si>
  <si>
    <t>Stryków</t>
  </si>
  <si>
    <t>Zgierz</t>
  </si>
  <si>
    <t>Brzeziny</t>
  </si>
  <si>
    <t>Dmosin</t>
  </si>
  <si>
    <t>Jeżów</t>
  </si>
  <si>
    <t>Rogów</t>
  </si>
  <si>
    <t>Bełchatów</t>
  </si>
  <si>
    <t>Drużbice</t>
  </si>
  <si>
    <t>Kleszczów</t>
  </si>
  <si>
    <t>Kluki</t>
  </si>
  <si>
    <t>Rusiec</t>
  </si>
  <si>
    <t>Szczerców</t>
  </si>
  <si>
    <t>Białaczów</t>
  </si>
  <si>
    <t>Drzewica</t>
  </si>
  <si>
    <t>Mniszków</t>
  </si>
  <si>
    <t>Paradyż</t>
  </si>
  <si>
    <t>Poświętne</t>
  </si>
  <si>
    <t>Sławno</t>
  </si>
  <si>
    <t>Żarnów</t>
  </si>
  <si>
    <t>Aleksandrów</t>
  </si>
  <si>
    <t>Czarnocin</t>
  </si>
  <si>
    <t>Gorzkowice</t>
  </si>
  <si>
    <t>Grabica</t>
  </si>
  <si>
    <t>Łęki Szlacheckie</t>
  </si>
  <si>
    <t>Moszczenica</t>
  </si>
  <si>
    <t>Ręczno</t>
  </si>
  <si>
    <t>Rozprza</t>
  </si>
  <si>
    <t>Sulejów</t>
  </si>
  <si>
    <t>Wola Krzysztoporska</t>
  </si>
  <si>
    <t>Wolbórz</t>
  </si>
  <si>
    <t>Dobryszyce</t>
  </si>
  <si>
    <t>Gidle</t>
  </si>
  <si>
    <t>Gomunice</t>
  </si>
  <si>
    <t>Kamieńsk</t>
  </si>
  <si>
    <t>Kobiele Wielkie</t>
  </si>
  <si>
    <t>Kodrąb</t>
  </si>
  <si>
    <t>Lgota Wielka</t>
  </si>
  <si>
    <t>Ładzice</t>
  </si>
  <si>
    <t>Masłowice</t>
  </si>
  <si>
    <t>Przedbórz</t>
  </si>
  <si>
    <t>Wielgomłyny</t>
  </si>
  <si>
    <t>Żytno</t>
  </si>
  <si>
    <t>Będków</t>
  </si>
  <si>
    <t>Budziszewice</t>
  </si>
  <si>
    <t>Czerniewice</t>
  </si>
  <si>
    <t>Inowłódz</t>
  </si>
  <si>
    <t>Lubochnia</t>
  </si>
  <si>
    <t>Rokiciny</t>
  </si>
  <si>
    <t>Rzeczyca</t>
  </si>
  <si>
    <t>Tomaszów Mazowiecki</t>
  </si>
  <si>
    <t>Ujazd</t>
  </si>
  <si>
    <t>Żelechlinek</t>
  </si>
  <si>
    <t>Buczek</t>
  </si>
  <si>
    <t>Łask</t>
  </si>
  <si>
    <t>Sędziejowice</t>
  </si>
  <si>
    <t>Widawa</t>
  </si>
  <si>
    <t>Wodzierady</t>
  </si>
  <si>
    <t>Działoszyn</t>
  </si>
  <si>
    <t>Kiełczygłów</t>
  </si>
  <si>
    <t>Nowa Brzeźnica</t>
  </si>
  <si>
    <t>Rząśnia</t>
  </si>
  <si>
    <t>Siemkowice</t>
  </si>
  <si>
    <t>Strzelce Wielkie</t>
  </si>
  <si>
    <t>Sulmierzyce</t>
  </si>
  <si>
    <t>Dalików</t>
  </si>
  <si>
    <t>Pęczniew</t>
  </si>
  <si>
    <t>Poddębice</t>
  </si>
  <si>
    <t>Uniejów</t>
  </si>
  <si>
    <t>Wartkowice</t>
  </si>
  <si>
    <t>Zadzim</t>
  </si>
  <si>
    <t>Błaszki</t>
  </si>
  <si>
    <t>Brąszewice</t>
  </si>
  <si>
    <t>Brzeźnio</t>
  </si>
  <si>
    <t>Burzenin</t>
  </si>
  <si>
    <t>Goszczanów</t>
  </si>
  <si>
    <t>Klonowa</t>
  </si>
  <si>
    <t>Sieradz</t>
  </si>
  <si>
    <t>Warta</t>
  </si>
  <si>
    <t>Wróblew</t>
  </si>
  <si>
    <t>Złoczew</t>
  </si>
  <si>
    <t>Biała</t>
  </si>
  <si>
    <t>Czarnożyły</t>
  </si>
  <si>
    <t>Konopnica</t>
  </si>
  <si>
    <t>Mokrsko</t>
  </si>
  <si>
    <t>Osjaków</t>
  </si>
  <si>
    <t>Ostrówek</t>
  </si>
  <si>
    <t>Pątnów</t>
  </si>
  <si>
    <t>Skomlin</t>
  </si>
  <si>
    <t>Wierzchlas</t>
  </si>
  <si>
    <t>Bolesławiec</t>
  </si>
  <si>
    <t>Czastary</t>
  </si>
  <si>
    <t>Galewice</t>
  </si>
  <si>
    <t>Lututów</t>
  </si>
  <si>
    <t>Łubnice</t>
  </si>
  <si>
    <t>Sokolniki</t>
  </si>
  <si>
    <t>Szadek</t>
  </si>
  <si>
    <t>Zapolice</t>
  </si>
  <si>
    <t>Zduńska Wola</t>
  </si>
  <si>
    <t>Bedlno</t>
  </si>
  <si>
    <t>Dąbrowice</t>
  </si>
  <si>
    <t>Krośniewice</t>
  </si>
  <si>
    <t>Krzyżanów</t>
  </si>
  <si>
    <t>Kutno</t>
  </si>
  <si>
    <t>Łanięta</t>
  </si>
  <si>
    <t>Nowe Ostrowy</t>
  </si>
  <si>
    <t>Oporów</t>
  </si>
  <si>
    <t>Strzelce</t>
  </si>
  <si>
    <t>Daszyna</t>
  </si>
  <si>
    <t>Góra Świętej Małgorzaty</t>
  </si>
  <si>
    <t>Grabów</t>
  </si>
  <si>
    <t>Łęczyca</t>
  </si>
  <si>
    <t>Piątek</t>
  </si>
  <si>
    <t>Świnice Warckie</t>
  </si>
  <si>
    <t>Witonia</t>
  </si>
  <si>
    <t>Bielawy</t>
  </si>
  <si>
    <t>Chąśno</t>
  </si>
  <si>
    <t>Domaniewice</t>
  </si>
  <si>
    <t>Kiernozia</t>
  </si>
  <si>
    <t>Kocierzew Południowy</t>
  </si>
  <si>
    <t>Łowicz</t>
  </si>
  <si>
    <t>Łyszkowice</t>
  </si>
  <si>
    <t>Nieborów</t>
  </si>
  <si>
    <t>Zduny</t>
  </si>
  <si>
    <t>Biała Rawska</t>
  </si>
  <si>
    <t>Cielądz</t>
  </si>
  <si>
    <t>Rawa Mazowiecka</t>
  </si>
  <si>
    <t>Regnów</t>
  </si>
  <si>
    <t>Sadkowice</t>
  </si>
  <si>
    <t>Bolimów</t>
  </si>
  <si>
    <t>Głuchów</t>
  </si>
  <si>
    <t>Godzianów</t>
  </si>
  <si>
    <t>Kowiesy</t>
  </si>
  <si>
    <t>Lipce Reymontowskie</t>
  </si>
  <si>
    <t>Maków</t>
  </si>
  <si>
    <t>Nowy Kawęczyn</t>
  </si>
  <si>
    <t>Skierniewice</t>
  </si>
  <si>
    <t>Słupia</t>
  </si>
  <si>
    <t>Łódzkie</t>
  </si>
  <si>
    <t>Województwo</t>
  </si>
  <si>
    <t>pkt</t>
  </si>
  <si>
    <t>Ciechanów</t>
  </si>
  <si>
    <t>Glinojeck</t>
  </si>
  <si>
    <t>Gołymin-Ośrodek</t>
  </si>
  <si>
    <t>Grudusk</t>
  </si>
  <si>
    <t>Ojrzeń</t>
  </si>
  <si>
    <t>Opinogóra Górna</t>
  </si>
  <si>
    <t>Regimin</t>
  </si>
  <si>
    <t>Sońsk</t>
  </si>
  <si>
    <t>Gostynin</t>
  </si>
  <si>
    <t>Pacyna</t>
  </si>
  <si>
    <t>Sanniki</t>
  </si>
  <si>
    <t>Szczawin Kościelny</t>
  </si>
  <si>
    <t>Dzierzgowo</t>
  </si>
  <si>
    <t>Lipowiec Kościelny</t>
  </si>
  <si>
    <t>Radzanów</t>
  </si>
  <si>
    <t>Strzegowo</t>
  </si>
  <si>
    <t>Stupsk</t>
  </si>
  <si>
    <t>Szreńsk</t>
  </si>
  <si>
    <t>Szydłowo</t>
  </si>
  <si>
    <t>Wieczfnia Kościelna</t>
  </si>
  <si>
    <t>Wiśniewo</t>
  </si>
  <si>
    <t>Bielsk</t>
  </si>
  <si>
    <t>Bodzanów</t>
  </si>
  <si>
    <t>Brudzeń Duży</t>
  </si>
  <si>
    <t>Bulkowo</t>
  </si>
  <si>
    <t>Drobin</t>
  </si>
  <si>
    <t>Gąbin</t>
  </si>
  <si>
    <t>Łąck</t>
  </si>
  <si>
    <t>Mała Wieś</t>
  </si>
  <si>
    <t>Nowy Duninów</t>
  </si>
  <si>
    <t>Radzanowo</t>
  </si>
  <si>
    <t>Słubice</t>
  </si>
  <si>
    <t>Słupno</t>
  </si>
  <si>
    <t>Stara Biała</t>
  </si>
  <si>
    <t>Staroźreby</t>
  </si>
  <si>
    <t>Wyszogród</t>
  </si>
  <si>
    <t>Raciąż</t>
  </si>
  <si>
    <t>Baboszewo</t>
  </si>
  <si>
    <t>Czerwińsk nad Wisłą</t>
  </si>
  <si>
    <t>Dzierzążnia</t>
  </si>
  <si>
    <t>Joniec</t>
  </si>
  <si>
    <t>Naruszewo</t>
  </si>
  <si>
    <t>Nowe Miasto</t>
  </si>
  <si>
    <t>Płońsk</t>
  </si>
  <si>
    <t>Sochocin</t>
  </si>
  <si>
    <t>Załuski</t>
  </si>
  <si>
    <t>Gozdowo</t>
  </si>
  <si>
    <t>Mochowo</t>
  </si>
  <si>
    <t>Rościszewo</t>
  </si>
  <si>
    <t>Sierpc</t>
  </si>
  <si>
    <t>Szczutowo</t>
  </si>
  <si>
    <t>Zawidz</t>
  </si>
  <si>
    <t>Bieżuń</t>
  </si>
  <si>
    <t>Kuczbork-Osada</t>
  </si>
  <si>
    <t>Lubowidz</t>
  </si>
  <si>
    <t>Lutocin</t>
  </si>
  <si>
    <t>Siemiątkowo</t>
  </si>
  <si>
    <t>Żuromin</t>
  </si>
  <si>
    <t>Huszlew</t>
  </si>
  <si>
    <t>Łosice</t>
  </si>
  <si>
    <t>Olszanka</t>
  </si>
  <si>
    <t>Platerów</t>
  </si>
  <si>
    <t>Sarnaki</t>
  </si>
  <si>
    <t>Stara Kornica</t>
  </si>
  <si>
    <t>Czerwonka</t>
  </si>
  <si>
    <t>Karniewo</t>
  </si>
  <si>
    <t>Krasnosielc</t>
  </si>
  <si>
    <t>Młynarze</t>
  </si>
  <si>
    <t>Płoniawy-Bramura</t>
  </si>
  <si>
    <t>Różan</t>
  </si>
  <si>
    <t>Rzewnie</t>
  </si>
  <si>
    <t>Sypniewo</t>
  </si>
  <si>
    <t>Szelków</t>
  </si>
  <si>
    <t>Baranowo</t>
  </si>
  <si>
    <t>Czarnia</t>
  </si>
  <si>
    <t>Czerwin</t>
  </si>
  <si>
    <t>Goworowo</t>
  </si>
  <si>
    <t>Kadzidło</t>
  </si>
  <si>
    <t>Lelis</t>
  </si>
  <si>
    <t>Łyse</t>
  </si>
  <si>
    <t>Myszyniec</t>
  </si>
  <si>
    <t>Olszewo-Borki</t>
  </si>
  <si>
    <t>Rzekuń</t>
  </si>
  <si>
    <t>Troszyn</t>
  </si>
  <si>
    <t>Andrzejewo</t>
  </si>
  <si>
    <t>Boguty-Pianki</t>
  </si>
  <si>
    <t>Brok</t>
  </si>
  <si>
    <t>Małkinia Górna</t>
  </si>
  <si>
    <t>Nur</t>
  </si>
  <si>
    <t>Ostrów Mazowiecka</t>
  </si>
  <si>
    <t>Stary Lubotyń</t>
  </si>
  <si>
    <t>Szulborze Wielkie</t>
  </si>
  <si>
    <t>Wąsewo</t>
  </si>
  <si>
    <t>Zaręby Kościelne</t>
  </si>
  <si>
    <t>Chorzele</t>
  </si>
  <si>
    <t>Czernice Borowe</t>
  </si>
  <si>
    <t>Jednorożec</t>
  </si>
  <si>
    <t>Krasne</t>
  </si>
  <si>
    <t>Krzynowłoga Mała</t>
  </si>
  <si>
    <t>Przasnysz</t>
  </si>
  <si>
    <t>Gzy</t>
  </si>
  <si>
    <t>Obryte</t>
  </si>
  <si>
    <t>Pokrzywnica</t>
  </si>
  <si>
    <t>Świercze</t>
  </si>
  <si>
    <t>Winnica</t>
  </si>
  <si>
    <t>Zatory</t>
  </si>
  <si>
    <t>Domanice</t>
  </si>
  <si>
    <t>Korczew</t>
  </si>
  <si>
    <t>Kotuń</t>
  </si>
  <si>
    <t>Mokobody</t>
  </si>
  <si>
    <t>Mordy</t>
  </si>
  <si>
    <t>Paprotnia</t>
  </si>
  <si>
    <t>Przesmyki</t>
  </si>
  <si>
    <t>Siedlce</t>
  </si>
  <si>
    <t>Skórzec</t>
  </si>
  <si>
    <t>Suchożebry</t>
  </si>
  <si>
    <t>Wiśniew</t>
  </si>
  <si>
    <t>Wodynie</t>
  </si>
  <si>
    <t>Zbuczyn</t>
  </si>
  <si>
    <t>Bielany</t>
  </si>
  <si>
    <t>Ceranów</t>
  </si>
  <si>
    <t>Jabłonna Lacka</t>
  </si>
  <si>
    <t>Kosów Lacki</t>
  </si>
  <si>
    <t>Repki</t>
  </si>
  <si>
    <t>Sabnie</t>
  </si>
  <si>
    <t>Sokołów Podlaski</t>
  </si>
  <si>
    <t>Sterdyń</t>
  </si>
  <si>
    <t>Grębków</t>
  </si>
  <si>
    <t>Korytnica</t>
  </si>
  <si>
    <t>Liw</t>
  </si>
  <si>
    <t>Łochów</t>
  </si>
  <si>
    <t>Miedzna</t>
  </si>
  <si>
    <t>Sadowne</t>
  </si>
  <si>
    <t>Stoczek</t>
  </si>
  <si>
    <t>Wierzbno</t>
  </si>
  <si>
    <t>Brańszczyk</t>
  </si>
  <si>
    <t>Długosiodło</t>
  </si>
  <si>
    <t>Rząśnik</t>
  </si>
  <si>
    <t>Somianka</t>
  </si>
  <si>
    <t>Zabrodzie</t>
  </si>
  <si>
    <t>Białobrzegi</t>
  </si>
  <si>
    <t>Promna</t>
  </si>
  <si>
    <t>Stara Błotnica</t>
  </si>
  <si>
    <t>Stromiec</t>
  </si>
  <si>
    <t>Wyśmierzyce</t>
  </si>
  <si>
    <t>Garbatka-Letnisko</t>
  </si>
  <si>
    <t>Głowaczów</t>
  </si>
  <si>
    <t>Gniewoszów</t>
  </si>
  <si>
    <t>Grabów nad Pilicą</t>
  </si>
  <si>
    <t>Magnuszew</t>
  </si>
  <si>
    <t>Sieciechów</t>
  </si>
  <si>
    <t>Chotcza</t>
  </si>
  <si>
    <t>Ciepielów</t>
  </si>
  <si>
    <t>Lipsko</t>
  </si>
  <si>
    <t>Rzeczniów</t>
  </si>
  <si>
    <t>Sienno</t>
  </si>
  <si>
    <t>Solec nad Wisłą</t>
  </si>
  <si>
    <t>Borkowice</t>
  </si>
  <si>
    <t>Gielniów</t>
  </si>
  <si>
    <t>Klwów</t>
  </si>
  <si>
    <t>Odrzywół</t>
  </si>
  <si>
    <t>Potworów</t>
  </si>
  <si>
    <t>Przysucha</t>
  </si>
  <si>
    <t>Rusinów</t>
  </si>
  <si>
    <t>Wieniawa</t>
  </si>
  <si>
    <t>Gózd</t>
  </si>
  <si>
    <t>Iłża</t>
  </si>
  <si>
    <t>Jastrzębia</t>
  </si>
  <si>
    <t>Jedlińsk</t>
  </si>
  <si>
    <t>Jedlnia-Letnisko</t>
  </si>
  <si>
    <t>Kowala</t>
  </si>
  <si>
    <t>Pionki</t>
  </si>
  <si>
    <t>Przytyk</t>
  </si>
  <si>
    <t>Skaryszew</t>
  </si>
  <si>
    <t>Wierzbica</t>
  </si>
  <si>
    <t>Wolanów</t>
  </si>
  <si>
    <t>Zakrzew</t>
  </si>
  <si>
    <t>Chlewiska</t>
  </si>
  <si>
    <t>Jastrząb</t>
  </si>
  <si>
    <t>Mirów</t>
  </si>
  <si>
    <t>Orońsko</t>
  </si>
  <si>
    <t>Kazanów</t>
  </si>
  <si>
    <t>Policzna</t>
  </si>
  <si>
    <t>Przyłęk</t>
  </si>
  <si>
    <t>Tczów</t>
  </si>
  <si>
    <t>Zwoleń</t>
  </si>
  <si>
    <t>Łaskarzew</t>
  </si>
  <si>
    <t>Borowie</t>
  </si>
  <si>
    <t>Garwolin</t>
  </si>
  <si>
    <t>Górzno</t>
  </si>
  <si>
    <t>Maciejowice</t>
  </si>
  <si>
    <t>Miastków Kościelny</t>
  </si>
  <si>
    <t>Parysów</t>
  </si>
  <si>
    <t>Sobolew</t>
  </si>
  <si>
    <t>Trojanów</t>
  </si>
  <si>
    <t>Wilga</t>
  </si>
  <si>
    <t>Żelechów</t>
  </si>
  <si>
    <t>Nieporęt</t>
  </si>
  <si>
    <t>Serock</t>
  </si>
  <si>
    <t>Cegłów</t>
  </si>
  <si>
    <t>Dębe Wielkie</t>
  </si>
  <si>
    <t>Dobre</t>
  </si>
  <si>
    <t>Halinów</t>
  </si>
  <si>
    <t>Jakubów</t>
  </si>
  <si>
    <t>Kałuszyn</t>
  </si>
  <si>
    <t>Latowicz</t>
  </si>
  <si>
    <t>Mrozy</t>
  </si>
  <si>
    <t>Siennica</t>
  </si>
  <si>
    <t>Stanisławów</t>
  </si>
  <si>
    <t>Czosnów</t>
  </si>
  <si>
    <t>Leoncin</t>
  </si>
  <si>
    <t>Zakroczym</t>
  </si>
  <si>
    <t>Kołbiel</t>
  </si>
  <si>
    <t>Osieck</t>
  </si>
  <si>
    <t>Sobienie-Jeziory</t>
  </si>
  <si>
    <t>Wiązowna</t>
  </si>
  <si>
    <t>Dąbrówka</t>
  </si>
  <si>
    <t>Jadów</t>
  </si>
  <si>
    <t>Klembów</t>
  </si>
  <si>
    <t>Strachówka</t>
  </si>
  <si>
    <t>Baranów</t>
  </si>
  <si>
    <t>Jaktorów</t>
  </si>
  <si>
    <t>Żabia Wola</t>
  </si>
  <si>
    <t>Belsk Duży</t>
  </si>
  <si>
    <t>Błędów</t>
  </si>
  <si>
    <t>Chynów</t>
  </si>
  <si>
    <t>Goszczyn</t>
  </si>
  <si>
    <t>Jasieniec</t>
  </si>
  <si>
    <t>Mogielnica</t>
  </si>
  <si>
    <t>Nowe Miasto nad Pilicą</t>
  </si>
  <si>
    <t>Pniewy</t>
  </si>
  <si>
    <t>Warka</t>
  </si>
  <si>
    <t>Góra Kalwaria</t>
  </si>
  <si>
    <t>Lesznowola</t>
  </si>
  <si>
    <t>Prażmów</t>
  </si>
  <si>
    <t>Tarczyn</t>
  </si>
  <si>
    <t>Brochów</t>
  </si>
  <si>
    <t>Iłów</t>
  </si>
  <si>
    <t>Młodzieszyn</t>
  </si>
  <si>
    <t>Nowa Sucha</t>
  </si>
  <si>
    <t>Rybno</t>
  </si>
  <si>
    <t>Sochaczew</t>
  </si>
  <si>
    <t>Kampinos</t>
  </si>
  <si>
    <t>Leszno</t>
  </si>
  <si>
    <t>Mszczonów</t>
  </si>
  <si>
    <t>Puszcza Mariańska</t>
  </si>
  <si>
    <t>Radziejowice</t>
  </si>
  <si>
    <t>Mazowieckie</t>
  </si>
  <si>
    <t>Małopolskie</t>
  </si>
  <si>
    <t>Drwinia</t>
  </si>
  <si>
    <t>Lipnica Murowana</t>
  </si>
  <si>
    <t>Łapanów</t>
  </si>
  <si>
    <t>Nowy Wiśnicz</t>
  </si>
  <si>
    <t>Rzezawa</t>
  </si>
  <si>
    <t>Trzciana</t>
  </si>
  <si>
    <t>Żegocina</t>
  </si>
  <si>
    <t>Czernichów</t>
  </si>
  <si>
    <t>Igołomia-Wawrzeńczyce</t>
  </si>
  <si>
    <t>Iwanowice</t>
  </si>
  <si>
    <t>Jerzmanowice-Przeginia</t>
  </si>
  <si>
    <t>Krzeszowice</t>
  </si>
  <si>
    <t>Liszki</t>
  </si>
  <si>
    <t>Michałowice</t>
  </si>
  <si>
    <t>Mogilany</t>
  </si>
  <si>
    <t>Słomniki</t>
  </si>
  <si>
    <t>Zabierzów</t>
  </si>
  <si>
    <t>Charsznica</t>
  </si>
  <si>
    <t>Gołcza</t>
  </si>
  <si>
    <t>Kozłów</t>
  </si>
  <si>
    <t>Książ Wielki</t>
  </si>
  <si>
    <t>Miechów</t>
  </si>
  <si>
    <t>Racławice</t>
  </si>
  <si>
    <t>Słaboszów</t>
  </si>
  <si>
    <t>Lubień</t>
  </si>
  <si>
    <t>Myślenice</t>
  </si>
  <si>
    <t>Pcim</t>
  </si>
  <si>
    <t>Raciechowice</t>
  </si>
  <si>
    <t>Tokarnia</t>
  </si>
  <si>
    <t>Wiśniowa</t>
  </si>
  <si>
    <t>Koniusza</t>
  </si>
  <si>
    <t>Koszyce</t>
  </si>
  <si>
    <t>Nowe Brzesko</t>
  </si>
  <si>
    <t>Pałecznica</t>
  </si>
  <si>
    <t>Proszowice</t>
  </si>
  <si>
    <t>Radziemice</t>
  </si>
  <si>
    <t>Biskupice</t>
  </si>
  <si>
    <t>Gdów</t>
  </si>
  <si>
    <t>Bobowa</t>
  </si>
  <si>
    <t>Lipinki</t>
  </si>
  <si>
    <t>Łużna</t>
  </si>
  <si>
    <t>Ropa</t>
  </si>
  <si>
    <t>Sękowa</t>
  </si>
  <si>
    <t>Uście Gorlickie</t>
  </si>
  <si>
    <t>Dobra</t>
  </si>
  <si>
    <t>Jodłownik</t>
  </si>
  <si>
    <t>Kamienica</t>
  </si>
  <si>
    <t>Laskowa</t>
  </si>
  <si>
    <t>Łukowica</t>
  </si>
  <si>
    <t>Niedźwiedź</t>
  </si>
  <si>
    <t>Słopnice</t>
  </si>
  <si>
    <t>Tymbark</t>
  </si>
  <si>
    <t>Gródek nad Dunajcem</t>
  </si>
  <si>
    <t>Kamionka Wielka</t>
  </si>
  <si>
    <t>Korzenna</t>
  </si>
  <si>
    <t>Krynica-Zdrój</t>
  </si>
  <si>
    <t>Łabowa</t>
  </si>
  <si>
    <t>Łącko</t>
  </si>
  <si>
    <t>Łososina Dolna</t>
  </si>
  <si>
    <t>Podegrodzie</t>
  </si>
  <si>
    <t>Czarny Dunajec</t>
  </si>
  <si>
    <t>Czorsztyn</t>
  </si>
  <si>
    <t>Jabłonka</t>
  </si>
  <si>
    <t>Krościenko nad Dunajcem</t>
  </si>
  <si>
    <t>Lipnica Wielka</t>
  </si>
  <si>
    <t>Łapsze Niżne</t>
  </si>
  <si>
    <t>Ochotnica Dolna</t>
  </si>
  <si>
    <t>Raba Wyżna</t>
  </si>
  <si>
    <t>Bukowina Tatrzańska</t>
  </si>
  <si>
    <t>Kościelisko</t>
  </si>
  <si>
    <t>Alwernia</t>
  </si>
  <si>
    <t>Babice</t>
  </si>
  <si>
    <t>Klucze</t>
  </si>
  <si>
    <t>Trzyciąż</t>
  </si>
  <si>
    <t>Wolbrom</t>
  </si>
  <si>
    <t>Polanka Wielka</t>
  </si>
  <si>
    <t>Przeciszów</t>
  </si>
  <si>
    <t>Jordanów</t>
  </si>
  <si>
    <t>Budzów</t>
  </si>
  <si>
    <t>Bystra-Sidzina</t>
  </si>
  <si>
    <t>Stryszawa</t>
  </si>
  <si>
    <t>Zawoja</t>
  </si>
  <si>
    <t>Zembrzyce</t>
  </si>
  <si>
    <t>Brzeźnica</t>
  </si>
  <si>
    <t>Lanckorona</t>
  </si>
  <si>
    <t>Mucharz</t>
  </si>
  <si>
    <t>Stryszów</t>
  </si>
  <si>
    <t>Borzęcin</t>
  </si>
  <si>
    <t>Czchów</t>
  </si>
  <si>
    <t>Dębno</t>
  </si>
  <si>
    <t>Gnojnik</t>
  </si>
  <si>
    <t>Iwkowa</t>
  </si>
  <si>
    <t>Szczurowa</t>
  </si>
  <si>
    <t>Bolesław</t>
  </si>
  <si>
    <t>Gręboszów</t>
  </si>
  <si>
    <t>Mędrzechów</t>
  </si>
  <si>
    <t>Olesno</t>
  </si>
  <si>
    <t>Radgoszcz</t>
  </si>
  <si>
    <t>Szczucin</t>
  </si>
  <si>
    <t>Ciężkowice</t>
  </si>
  <si>
    <t>Gromnik</t>
  </si>
  <si>
    <t>Pleśna</t>
  </si>
  <si>
    <t>Ryglice</t>
  </si>
  <si>
    <t>Rzepiennik Strzyżewski</t>
  </si>
  <si>
    <t>Skrzyszów</t>
  </si>
  <si>
    <t>Wietrzychowice</t>
  </si>
  <si>
    <t>Wojnicz</t>
  </si>
  <si>
    <t>Zakliczyn</t>
  </si>
  <si>
    <t>Żabno</t>
  </si>
  <si>
    <t>Szerzyny</t>
  </si>
  <si>
    <t>Limanowa (gmina wiejska)</t>
  </si>
  <si>
    <t>Nowy Targ (gmina wiejska)</t>
  </si>
  <si>
    <t>Śląskie</t>
  </si>
  <si>
    <t>_PL114</t>
  </si>
  <si>
    <t>_PL115</t>
  </si>
  <si>
    <t>_PL116</t>
  </si>
  <si>
    <t>_PL117</t>
  </si>
  <si>
    <t>_PL121</t>
  </si>
  <si>
    <t>_PL122</t>
  </si>
  <si>
    <t>_PL128</t>
  </si>
  <si>
    <t>_PL129</t>
  </si>
  <si>
    <t>_PL12A</t>
  </si>
  <si>
    <t>_PL214</t>
  </si>
  <si>
    <t>_PL215</t>
  </si>
  <si>
    <t>_PL216</t>
  </si>
  <si>
    <t>_PL217</t>
  </si>
  <si>
    <t>Wilamowice</t>
  </si>
  <si>
    <t>Dębowiec</t>
  </si>
  <si>
    <t>Goleszów</t>
  </si>
  <si>
    <t>Hażlach</t>
  </si>
  <si>
    <t>Strumień</t>
  </si>
  <si>
    <t>Gilowice</t>
  </si>
  <si>
    <t>Jeleśnia</t>
  </si>
  <si>
    <t>Koszarawa</t>
  </si>
  <si>
    <t>Łękawica</t>
  </si>
  <si>
    <t>Ślemień</t>
  </si>
  <si>
    <t>Świnna</t>
  </si>
  <si>
    <t>Ujsoły</t>
  </si>
  <si>
    <t>Boronów</t>
  </si>
  <si>
    <t>Ciasna</t>
  </si>
  <si>
    <t>Herby</t>
  </si>
  <si>
    <t>Kochanowice</t>
  </si>
  <si>
    <t>Koszęcin</t>
  </si>
  <si>
    <t>Pawonków</t>
  </si>
  <si>
    <t>Woźniki</t>
  </si>
  <si>
    <t>Kalety</t>
  </si>
  <si>
    <t>Krupski Młyn</t>
  </si>
  <si>
    <t>Ożarowice</t>
  </si>
  <si>
    <t>Tworóg</t>
  </si>
  <si>
    <t>Zbrosławice</t>
  </si>
  <si>
    <t>Dąbrowa Zielona</t>
  </si>
  <si>
    <t>Janów</t>
  </si>
  <si>
    <t>Kamienica Polska</t>
  </si>
  <si>
    <t>Kłomnice</t>
  </si>
  <si>
    <t>Koniecpol</t>
  </si>
  <si>
    <t>Konopiska</t>
  </si>
  <si>
    <t>Kruszyna</t>
  </si>
  <si>
    <t>Lelów</t>
  </si>
  <si>
    <t>Mstów</t>
  </si>
  <si>
    <t>Mykanów</t>
  </si>
  <si>
    <t>Olsztyn</t>
  </si>
  <si>
    <t>Przyrów</t>
  </si>
  <si>
    <t>Starcza</t>
  </si>
  <si>
    <t>Kłobuck</t>
  </si>
  <si>
    <t>Krzepice</t>
  </si>
  <si>
    <t>Lipie</t>
  </si>
  <si>
    <t>Miedźno</t>
  </si>
  <si>
    <t>Opatów</t>
  </si>
  <si>
    <t>Panki</t>
  </si>
  <si>
    <t>Popów</t>
  </si>
  <si>
    <t>Przystajń</t>
  </si>
  <si>
    <t>Wręczyca Wielka</t>
  </si>
  <si>
    <t>Koziegłowy</t>
  </si>
  <si>
    <t>Niegowa</t>
  </si>
  <si>
    <t>Poraj</t>
  </si>
  <si>
    <t>Żarki</t>
  </si>
  <si>
    <t>Rudziniec</t>
  </si>
  <si>
    <t>Sośnicowice</t>
  </si>
  <si>
    <t>Toszek</t>
  </si>
  <si>
    <t>Wielowieś</t>
  </si>
  <si>
    <t>Krzanowice</t>
  </si>
  <si>
    <t>Krzyżanowice</t>
  </si>
  <si>
    <t>Nędza</t>
  </si>
  <si>
    <t>Pietrowice Wielkie</t>
  </si>
  <si>
    <t>Rudnik</t>
  </si>
  <si>
    <t>Lyski</t>
  </si>
  <si>
    <t>Mszana</t>
  </si>
  <si>
    <t>Mierzęcice</t>
  </si>
  <si>
    <t>Siewierz</t>
  </si>
  <si>
    <t>Irządze</t>
  </si>
  <si>
    <t>Kroczyce</t>
  </si>
  <si>
    <t>Łazy</t>
  </si>
  <si>
    <t>Pilica</t>
  </si>
  <si>
    <t>Szczekociny</t>
  </si>
  <si>
    <t>Włodowice</t>
  </si>
  <si>
    <t>Żarnowiec</t>
  </si>
  <si>
    <t>Orzesze</t>
  </si>
  <si>
    <t>Kobiór</t>
  </si>
  <si>
    <t>Miedźna</t>
  </si>
  <si>
    <t>Bojszowy</t>
  </si>
  <si>
    <t>_PL225</t>
  </si>
  <si>
    <t>_PL228</t>
  </si>
  <si>
    <t>_PL224</t>
  </si>
  <si>
    <t>_PL229</t>
  </si>
  <si>
    <t>_PL227</t>
  </si>
  <si>
    <t>_PL22B</t>
  </si>
  <si>
    <t>_PL22C</t>
  </si>
  <si>
    <t>Lubelskie</t>
  </si>
  <si>
    <t>Biała Podlaska</t>
  </si>
  <si>
    <t>Drelów</t>
  </si>
  <si>
    <t>Janów Podlaski</t>
  </si>
  <si>
    <t>Kodeń</t>
  </si>
  <si>
    <t>Konstantynów</t>
  </si>
  <si>
    <t>Leśna Podlaska</t>
  </si>
  <si>
    <t>Łomazy</t>
  </si>
  <si>
    <t>Międzyrzec Podlaski</t>
  </si>
  <si>
    <t>Piszczac</t>
  </si>
  <si>
    <t>Rokitno</t>
  </si>
  <si>
    <t>Rossosz</t>
  </si>
  <si>
    <t>Sławatycze</t>
  </si>
  <si>
    <t>Sosnówka</t>
  </si>
  <si>
    <t>Terespol</t>
  </si>
  <si>
    <t>Tuczna</t>
  </si>
  <si>
    <t>Wisznice</t>
  </si>
  <si>
    <t>Zalesie</t>
  </si>
  <si>
    <t>Dębowa Kłoda</t>
  </si>
  <si>
    <t>Jabłoń</t>
  </si>
  <si>
    <t>Milanów</t>
  </si>
  <si>
    <t>Parczew</t>
  </si>
  <si>
    <t>Podedwórze</t>
  </si>
  <si>
    <t>Siemień</t>
  </si>
  <si>
    <t>Sosnowica</t>
  </si>
  <si>
    <t>Borki</t>
  </si>
  <si>
    <t>Czemierniki</t>
  </si>
  <si>
    <t>Kąkolewnica</t>
  </si>
  <si>
    <t>Komarówka Podlaska</t>
  </si>
  <si>
    <t>Radzyń Podlaski</t>
  </si>
  <si>
    <t>Ulan-Majorat</t>
  </si>
  <si>
    <t>Wohyń</t>
  </si>
  <si>
    <t>Hanna</t>
  </si>
  <si>
    <t>Hańsk</t>
  </si>
  <si>
    <t>Stary Brus</t>
  </si>
  <si>
    <t>Urszulin</t>
  </si>
  <si>
    <t>Włodawa</t>
  </si>
  <si>
    <t>Wola Uhruska</t>
  </si>
  <si>
    <t>Wyryki</t>
  </si>
  <si>
    <t>Biłgoraj</t>
  </si>
  <si>
    <t>Biszcza</t>
  </si>
  <si>
    <t>Frampol</t>
  </si>
  <si>
    <t>Goraj</t>
  </si>
  <si>
    <t>Józefów</t>
  </si>
  <si>
    <t>Księżpol</t>
  </si>
  <si>
    <t>Łukowa</t>
  </si>
  <si>
    <t>Obsza</t>
  </si>
  <si>
    <t>Potok Górny</t>
  </si>
  <si>
    <t>Tarnogród</t>
  </si>
  <si>
    <t>Tereszpol</t>
  </si>
  <si>
    <t>Turobin</t>
  </si>
  <si>
    <t>Rejowiec Fabryczny</t>
  </si>
  <si>
    <t>Białopole</t>
  </si>
  <si>
    <t>Chełm</t>
  </si>
  <si>
    <t>Dorohusk</t>
  </si>
  <si>
    <t>Dubienka</t>
  </si>
  <si>
    <t>Kamień</t>
  </si>
  <si>
    <t>Leśniowice</t>
  </si>
  <si>
    <t>Ruda-Huta</t>
  </si>
  <si>
    <t>Sawin</t>
  </si>
  <si>
    <t>Siedliszcze</t>
  </si>
  <si>
    <t>Wojsławice</t>
  </si>
  <si>
    <t>Żmudź</t>
  </si>
  <si>
    <t>Rejowiec</t>
  </si>
  <si>
    <t>Dołhobyczów</t>
  </si>
  <si>
    <t>Horodło</t>
  </si>
  <si>
    <t>Hrubieszów</t>
  </si>
  <si>
    <t>Mircze</t>
  </si>
  <si>
    <t>Trzeszczany</t>
  </si>
  <si>
    <t>Uchanie</t>
  </si>
  <si>
    <t>Werbkowice</t>
  </si>
  <si>
    <t>Fajsławice</t>
  </si>
  <si>
    <t>Gorzków</t>
  </si>
  <si>
    <t>Izbica</t>
  </si>
  <si>
    <t>Krasnystaw</t>
  </si>
  <si>
    <t>Kraśniczyn</t>
  </si>
  <si>
    <t>Łopiennik Górny</t>
  </si>
  <si>
    <t>Siennica Różana</t>
  </si>
  <si>
    <t>Żółkiewka</t>
  </si>
  <si>
    <t>Bełżec</t>
  </si>
  <si>
    <t>Jarczów</t>
  </si>
  <si>
    <t>Krynice</t>
  </si>
  <si>
    <t>Lubycza Królewska</t>
  </si>
  <si>
    <t>Łaszczów</t>
  </si>
  <si>
    <t>Rachanie</t>
  </si>
  <si>
    <t>Susiec</t>
  </si>
  <si>
    <t>Tarnawatka</t>
  </si>
  <si>
    <t>Telatyn</t>
  </si>
  <si>
    <t>Tomaszów Lubelski</t>
  </si>
  <si>
    <t>Tyszowce</t>
  </si>
  <si>
    <t>Ulhówek</t>
  </si>
  <si>
    <t>Adamów</t>
  </si>
  <si>
    <t>Grabowiec</t>
  </si>
  <si>
    <t>Komarów-Osada</t>
  </si>
  <si>
    <t>Krasnobród</t>
  </si>
  <si>
    <t>Łabunie</t>
  </si>
  <si>
    <t>Miączyn</t>
  </si>
  <si>
    <t>Nielisz</t>
  </si>
  <si>
    <t>Radecznica</t>
  </si>
  <si>
    <t>Sitno</t>
  </si>
  <si>
    <t>Skierbieszów</t>
  </si>
  <si>
    <t>Stary Zamość</t>
  </si>
  <si>
    <t>Sułów</t>
  </si>
  <si>
    <t>Zamość</t>
  </si>
  <si>
    <t>Zwierzyniec</t>
  </si>
  <si>
    <t>Abramów</t>
  </si>
  <si>
    <t>Firlej</t>
  </si>
  <si>
    <t>Jeziorzany</t>
  </si>
  <si>
    <t>Kamionka</t>
  </si>
  <si>
    <t>Kock</t>
  </si>
  <si>
    <t>Lubartów</t>
  </si>
  <si>
    <t>Michów</t>
  </si>
  <si>
    <t>Niedźwiada</t>
  </si>
  <si>
    <t>Ostrów Lubelski</t>
  </si>
  <si>
    <t>Serniki</t>
  </si>
  <si>
    <t>Uścimów</t>
  </si>
  <si>
    <t>Bełżyce</t>
  </si>
  <si>
    <t>Borzechów</t>
  </si>
  <si>
    <t>Bychawa</t>
  </si>
  <si>
    <t>Garbów</t>
  </si>
  <si>
    <t>Głusk</t>
  </si>
  <si>
    <t>Jabłonna</t>
  </si>
  <si>
    <t>Jastków</t>
  </si>
  <si>
    <t>Krzczonów</t>
  </si>
  <si>
    <t>Niedrzwica Duża</t>
  </si>
  <si>
    <t>Niemce</t>
  </si>
  <si>
    <t>Strzyżewice</t>
  </si>
  <si>
    <t>Wojciechów</t>
  </si>
  <si>
    <t>Wólka</t>
  </si>
  <si>
    <t>Wysokie</t>
  </si>
  <si>
    <t>Cyców</t>
  </si>
  <si>
    <t>Ludwin</t>
  </si>
  <si>
    <t>Milejów</t>
  </si>
  <si>
    <t>Puchaczów</t>
  </si>
  <si>
    <t>Spiczyn</t>
  </si>
  <si>
    <t>Mełgiew</t>
  </si>
  <si>
    <t>Piaski</t>
  </si>
  <si>
    <t>Rybczewice</t>
  </si>
  <si>
    <t>Trawniki</t>
  </si>
  <si>
    <t>Batorz</t>
  </si>
  <si>
    <t>Chrzanów</t>
  </si>
  <si>
    <t>Dzwola</t>
  </si>
  <si>
    <t>Godziszów</t>
  </si>
  <si>
    <t>Modliborzyce</t>
  </si>
  <si>
    <t>Potok Wielki</t>
  </si>
  <si>
    <t>Annopol</t>
  </si>
  <si>
    <t>Dzierzkowice</t>
  </si>
  <si>
    <t>Gościeradów</t>
  </si>
  <si>
    <t>Szastarka</t>
  </si>
  <si>
    <t>Trzydnik Duży</t>
  </si>
  <si>
    <t>Urzędów</t>
  </si>
  <si>
    <t>Wilkołaz</t>
  </si>
  <si>
    <t>Zakrzówek</t>
  </si>
  <si>
    <t>Stoczek Łukowski</t>
  </si>
  <si>
    <t>Krzywda</t>
  </si>
  <si>
    <t>Łuków</t>
  </si>
  <si>
    <t>Serokomla</t>
  </si>
  <si>
    <t>Stanin</t>
  </si>
  <si>
    <t>Trzebieszów</t>
  </si>
  <si>
    <t>Wojcieszków</t>
  </si>
  <si>
    <t>Wola Mysłowska</t>
  </si>
  <si>
    <t>Chodel</t>
  </si>
  <si>
    <t>Józefów nad Wisłą</t>
  </si>
  <si>
    <t>Karczmiska</t>
  </si>
  <si>
    <t>Łaziska</t>
  </si>
  <si>
    <t>Opole Lubelskie</t>
  </si>
  <si>
    <t>Poniatowa</t>
  </si>
  <si>
    <t>Wilków</t>
  </si>
  <si>
    <t>Janowiec</t>
  </si>
  <si>
    <t>Kazimierz Dolny</t>
  </si>
  <si>
    <t>Końskowola</t>
  </si>
  <si>
    <t>Kurów</t>
  </si>
  <si>
    <t>Markuszów</t>
  </si>
  <si>
    <t>Nałęczów</t>
  </si>
  <si>
    <t>Puławy</t>
  </si>
  <si>
    <t>Wąwolnica</t>
  </si>
  <si>
    <t>Żyrzyn</t>
  </si>
  <si>
    <t>Kłoczew</t>
  </si>
  <si>
    <t>Nowodwór</t>
  </si>
  <si>
    <t>Ryki</t>
  </si>
  <si>
    <t>Stężyca</t>
  </si>
  <si>
    <t>Ułęż</t>
  </si>
  <si>
    <t>_PL311</t>
  </si>
  <si>
    <t>_PL312</t>
  </si>
  <si>
    <t>_PL314</t>
  </si>
  <si>
    <t>_PL315</t>
  </si>
  <si>
    <t>Podkarpackie</t>
  </si>
  <si>
    <t>Czarna</t>
  </si>
  <si>
    <t>Lutowiska</t>
  </si>
  <si>
    <t>Ustrzyki Dolne</t>
  </si>
  <si>
    <t>Brzozów</t>
  </si>
  <si>
    <t>Domaradz</t>
  </si>
  <si>
    <t>Dydnia</t>
  </si>
  <si>
    <t>Haczów</t>
  </si>
  <si>
    <t>Nozdrzec</t>
  </si>
  <si>
    <t>Jasło</t>
  </si>
  <si>
    <t>Krempna</t>
  </si>
  <si>
    <t>Nowy Żmigród</t>
  </si>
  <si>
    <t>Osiek Jasielski</t>
  </si>
  <si>
    <t>Tarnowiec</t>
  </si>
  <si>
    <t>Dukla</t>
  </si>
  <si>
    <t>Wojaszówka</t>
  </si>
  <si>
    <t>Jaśliska</t>
  </si>
  <si>
    <t>Besko</t>
  </si>
  <si>
    <t>Bukowsko</t>
  </si>
  <si>
    <t>Komańcza</t>
  </si>
  <si>
    <t>Sanok</t>
  </si>
  <si>
    <t>Tyrawa Wołoska</t>
  </si>
  <si>
    <t>Zagórz</t>
  </si>
  <si>
    <t>Zarszyn</t>
  </si>
  <si>
    <t>Baligród</t>
  </si>
  <si>
    <t>Cisna</t>
  </si>
  <si>
    <t>Lesko</t>
  </si>
  <si>
    <t>Olszanica</t>
  </si>
  <si>
    <t>Solina</t>
  </si>
  <si>
    <t>Chłopice</t>
  </si>
  <si>
    <t>Jarosław</t>
  </si>
  <si>
    <t>Laszki</t>
  </si>
  <si>
    <t>Pawłosiów</t>
  </si>
  <si>
    <t>Pruchnik</t>
  </si>
  <si>
    <t>Radymno</t>
  </si>
  <si>
    <t>Rokietnica</t>
  </si>
  <si>
    <t>Roźwienica</t>
  </si>
  <si>
    <t>Wiązownica</t>
  </si>
  <si>
    <t>Cieszanów</t>
  </si>
  <si>
    <t>Horyniec-Zdrój</t>
  </si>
  <si>
    <t>Lubaczów</t>
  </si>
  <si>
    <t>Narol</t>
  </si>
  <si>
    <t>Oleszyce</t>
  </si>
  <si>
    <t>Stary Dzików</t>
  </si>
  <si>
    <t>Wielkie Oczy</t>
  </si>
  <si>
    <t>Bircza</t>
  </si>
  <si>
    <t>Dubiecko</t>
  </si>
  <si>
    <t>Fredropol</t>
  </si>
  <si>
    <t>Krasiczyn</t>
  </si>
  <si>
    <t>Krzywcza</t>
  </si>
  <si>
    <t>Medyka</t>
  </si>
  <si>
    <t>Orły</t>
  </si>
  <si>
    <t>Przemyśl</t>
  </si>
  <si>
    <t>Stubno</t>
  </si>
  <si>
    <t>Adamówka</t>
  </si>
  <si>
    <t>Jawornik Polski</t>
  </si>
  <si>
    <t>Kańczuga</t>
  </si>
  <si>
    <t>Przeworsk</t>
  </si>
  <si>
    <t>Sieniawa</t>
  </si>
  <si>
    <t>Tryńcza</t>
  </si>
  <si>
    <t>Zarzecze</t>
  </si>
  <si>
    <t>Cmolas</t>
  </si>
  <si>
    <t>Kolbuszowa</t>
  </si>
  <si>
    <t>Majdan Królewski</t>
  </si>
  <si>
    <t>Niwiska</t>
  </si>
  <si>
    <t>Raniżów</t>
  </si>
  <si>
    <t>Dzikowiec</t>
  </si>
  <si>
    <t>Żołynia</t>
  </si>
  <si>
    <t>Iwierzyce</t>
  </si>
  <si>
    <t>Ostrów</t>
  </si>
  <si>
    <t>Wielopole Skrzyńskie</t>
  </si>
  <si>
    <t>Dynów</t>
  </si>
  <si>
    <t>Błażowa</t>
  </si>
  <si>
    <t>Chmielnik</t>
  </si>
  <si>
    <t>Hyżne</t>
  </si>
  <si>
    <t>Sokołów Małopolski</t>
  </si>
  <si>
    <t>Świlcza</t>
  </si>
  <si>
    <t>Czudec</t>
  </si>
  <si>
    <t>Frysztak</t>
  </si>
  <si>
    <t>Niebylec</t>
  </si>
  <si>
    <t>Brzostek</t>
  </si>
  <si>
    <t>Jodłowa</t>
  </si>
  <si>
    <t>Pilzno</t>
  </si>
  <si>
    <t>Żyraków</t>
  </si>
  <si>
    <t>Grodzisko Dolne</t>
  </si>
  <si>
    <t>Kuryłówka</t>
  </si>
  <si>
    <t>Leżajsk</t>
  </si>
  <si>
    <t>Nowa Sarzyna</t>
  </si>
  <si>
    <t>Borowa</t>
  </si>
  <si>
    <t>Czermin</t>
  </si>
  <si>
    <t>Gawłuszowice</t>
  </si>
  <si>
    <t>Padew Narodowa</t>
  </si>
  <si>
    <t>Przecław</t>
  </si>
  <si>
    <t>Radomyśl Wielki</t>
  </si>
  <si>
    <t>Tuszów Narodowy</t>
  </si>
  <si>
    <t>Wadowice Górne</t>
  </si>
  <si>
    <t>Harasiuki</t>
  </si>
  <si>
    <t>Jarocin</t>
  </si>
  <si>
    <t>Jeżowe</t>
  </si>
  <si>
    <t>Krzeszów</t>
  </si>
  <si>
    <t>Ulanów</t>
  </si>
  <si>
    <t>Bojanów</t>
  </si>
  <si>
    <t>Pysznica</t>
  </si>
  <si>
    <t>Radomyśl nad Sanem</t>
  </si>
  <si>
    <t>Zaklików</t>
  </si>
  <si>
    <t>Zaleszany</t>
  </si>
  <si>
    <t>Baranów Sandomierski</t>
  </si>
  <si>
    <t>Gorzyce</t>
  </si>
  <si>
    <t>Grębów</t>
  </si>
  <si>
    <t>Nowa Dęba</t>
  </si>
  <si>
    <t>_PL323</t>
  </si>
  <si>
    <t>_PL324</t>
  </si>
  <si>
    <t>_PL325</t>
  </si>
  <si>
    <t>_PL326</t>
  </si>
  <si>
    <t>Świętokrzyskie</t>
  </si>
  <si>
    <t>Bieliny</t>
  </si>
  <si>
    <t>Bodzentyn</t>
  </si>
  <si>
    <t>Chęciny</t>
  </si>
  <si>
    <t>Daleszyce</t>
  </si>
  <si>
    <t>Górno</t>
  </si>
  <si>
    <t>Łagów</t>
  </si>
  <si>
    <t>Łopuszno</t>
  </si>
  <si>
    <t>Miedziana Góra</t>
  </si>
  <si>
    <t>Mniów</t>
  </si>
  <si>
    <t>Morawica</t>
  </si>
  <si>
    <t>Nowa Słupia</t>
  </si>
  <si>
    <t>Piekoszów</t>
  </si>
  <si>
    <t>Pierzchnica</t>
  </si>
  <si>
    <t>Raków</t>
  </si>
  <si>
    <t>Strawczyn</t>
  </si>
  <si>
    <t>Fałków</t>
  </si>
  <si>
    <t>Gowarczów</t>
  </si>
  <si>
    <t>Radoszyce</t>
  </si>
  <si>
    <t>Ruda Maleniecka</t>
  </si>
  <si>
    <t>Słupia (Konecka)</t>
  </si>
  <si>
    <t>Smyków</t>
  </si>
  <si>
    <t>Stąporków</t>
  </si>
  <si>
    <t>Bałtów</t>
  </si>
  <si>
    <t>Ćmielów</t>
  </si>
  <si>
    <t>Kunów</t>
  </si>
  <si>
    <t>Waśniów</t>
  </si>
  <si>
    <t>Bliżyn</t>
  </si>
  <si>
    <t>Łączna</t>
  </si>
  <si>
    <t>Skarżysko Kościelne</t>
  </si>
  <si>
    <t>Brody</t>
  </si>
  <si>
    <t>Mirzec</t>
  </si>
  <si>
    <t>Pawłów</t>
  </si>
  <si>
    <t>Busko-Zdrój</t>
  </si>
  <si>
    <t>Gnojno</t>
  </si>
  <si>
    <t>Nowy Korczyn</t>
  </si>
  <si>
    <t>Pacanów</t>
  </si>
  <si>
    <t>Solec-Zdrój</t>
  </si>
  <si>
    <t>Stopnica</t>
  </si>
  <si>
    <t>Tuczępy</t>
  </si>
  <si>
    <t>Wiślica</t>
  </si>
  <si>
    <t>Imielno</t>
  </si>
  <si>
    <t>Jędrzejów</t>
  </si>
  <si>
    <t>Małogoszcz</t>
  </si>
  <si>
    <t>Nagłowice</t>
  </si>
  <si>
    <t>Oksa</t>
  </si>
  <si>
    <t>Sędziszów</t>
  </si>
  <si>
    <t>Słupia (Jędrzejowska)</t>
  </si>
  <si>
    <t>Sobków</t>
  </si>
  <si>
    <t>Wodzisław</t>
  </si>
  <si>
    <t>Bejsce</t>
  </si>
  <si>
    <t>Kazimierza Wielka</t>
  </si>
  <si>
    <t>Opatowiec</t>
  </si>
  <si>
    <t>Skalbmierz</t>
  </si>
  <si>
    <t>Baćkowice</t>
  </si>
  <si>
    <t>Iwaniska</t>
  </si>
  <si>
    <t>Lipnik</t>
  </si>
  <si>
    <t>Ożarów</t>
  </si>
  <si>
    <t>Sadowie</t>
  </si>
  <si>
    <t>Tarłów</t>
  </si>
  <si>
    <t>Wojciechowice</t>
  </si>
  <si>
    <t>Działoszyce</t>
  </si>
  <si>
    <t>Kije</t>
  </si>
  <si>
    <t>Michałów</t>
  </si>
  <si>
    <t>Pińczów</t>
  </si>
  <si>
    <t>Złota</t>
  </si>
  <si>
    <t>Dwikozy</t>
  </si>
  <si>
    <t>Klimontów</t>
  </si>
  <si>
    <t>Koprzywnica</t>
  </si>
  <si>
    <t>Łoniów</t>
  </si>
  <si>
    <t>Obrazów</t>
  </si>
  <si>
    <t>Samborzec</t>
  </si>
  <si>
    <t>Wilczyce</t>
  </si>
  <si>
    <t>Zawichost</t>
  </si>
  <si>
    <t>Bogoria</t>
  </si>
  <si>
    <t>Oleśnica</t>
  </si>
  <si>
    <t>Osiek</t>
  </si>
  <si>
    <t>Rytwiany</t>
  </si>
  <si>
    <t>Staszów</t>
  </si>
  <si>
    <t>Szydłów</t>
  </si>
  <si>
    <t>Kluczewsko</t>
  </si>
  <si>
    <t>Krasocin</t>
  </si>
  <si>
    <t>Moskorzew</t>
  </si>
  <si>
    <t>Radków</t>
  </si>
  <si>
    <t>Secemin</t>
  </si>
  <si>
    <t>Włoszczowa</t>
  </si>
  <si>
    <t>_PL331</t>
  </si>
  <si>
    <t>_PL332</t>
  </si>
  <si>
    <t>Podlaskie</t>
  </si>
  <si>
    <t>Choroszcz</t>
  </si>
  <si>
    <t>Dobrzyniewo Duże</t>
  </si>
  <si>
    <t>Gródek</t>
  </si>
  <si>
    <t>Juchnowiec Kościelny</t>
  </si>
  <si>
    <t>Michałowo</t>
  </si>
  <si>
    <t>Supraśl</t>
  </si>
  <si>
    <t>Suraż</t>
  </si>
  <si>
    <t>Turośń Kościelna</t>
  </si>
  <si>
    <t>Tykocin</t>
  </si>
  <si>
    <t>Wasilków</t>
  </si>
  <si>
    <t>Zabłudów</t>
  </si>
  <si>
    <t>Zawady</t>
  </si>
  <si>
    <t>Dąbrowa Białostocka</t>
  </si>
  <si>
    <t>Korycin</t>
  </si>
  <si>
    <t>Krynki</t>
  </si>
  <si>
    <t>Kuźnica</t>
  </si>
  <si>
    <t>Nowy Dwór</t>
  </si>
  <si>
    <t>Sidra</t>
  </si>
  <si>
    <t>Sokółka</t>
  </si>
  <si>
    <t>Suchowola</t>
  </si>
  <si>
    <t>Szudziałowo</t>
  </si>
  <si>
    <t>Brańsk</t>
  </si>
  <si>
    <t>Bielsk Podlaski</t>
  </si>
  <si>
    <t>Boćki</t>
  </si>
  <si>
    <t>Orla</t>
  </si>
  <si>
    <t>Rudka</t>
  </si>
  <si>
    <t>Wyszki</t>
  </si>
  <si>
    <t>Białowieża</t>
  </si>
  <si>
    <t>Czeremcha</t>
  </si>
  <si>
    <t>Czyże</t>
  </si>
  <si>
    <t>Dubicze Cerkiewne</t>
  </si>
  <si>
    <t>Hajnówka</t>
  </si>
  <si>
    <t>Kleszczele</t>
  </si>
  <si>
    <t>Narew</t>
  </si>
  <si>
    <t>Narewka</t>
  </si>
  <si>
    <t>Grabowo</t>
  </si>
  <si>
    <t>Kolno</t>
  </si>
  <si>
    <t>Mały Płock</t>
  </si>
  <si>
    <t>Stawiski</t>
  </si>
  <si>
    <t>Turośl</t>
  </si>
  <si>
    <t>Jedwabne</t>
  </si>
  <si>
    <t>Łomża</t>
  </si>
  <si>
    <t>Miastkowo</t>
  </si>
  <si>
    <t>Nowogród</t>
  </si>
  <si>
    <t>Piątnica</t>
  </si>
  <si>
    <t>Przytuły</t>
  </si>
  <si>
    <t>Śniadowo</t>
  </si>
  <si>
    <t>Wizna</t>
  </si>
  <si>
    <t>Zbójna</t>
  </si>
  <si>
    <t>Drohiczyn</t>
  </si>
  <si>
    <t>Dziadkowice</t>
  </si>
  <si>
    <t>Grodzisk</t>
  </si>
  <si>
    <t>Mielnik</t>
  </si>
  <si>
    <t>Milejczyce</t>
  </si>
  <si>
    <t>Nurzec-Stacja</t>
  </si>
  <si>
    <t>Perlejewo</t>
  </si>
  <si>
    <t>Siemiatycze</t>
  </si>
  <si>
    <t>Ciechanowiec</t>
  </si>
  <si>
    <t>Czyżew</t>
  </si>
  <si>
    <t>Klukowo</t>
  </si>
  <si>
    <t>Kobylin-Borzymy</t>
  </si>
  <si>
    <t>Kulesze Kościelne</t>
  </si>
  <si>
    <t>Nowe Piekuty</t>
  </si>
  <si>
    <t>Sokoły</t>
  </si>
  <si>
    <t>Szepietowo</t>
  </si>
  <si>
    <t>Wysokie Mazowieckie</t>
  </si>
  <si>
    <t>Kołaki Kościelne</t>
  </si>
  <si>
    <t>Rutki</t>
  </si>
  <si>
    <t>Szumowo</t>
  </si>
  <si>
    <t>Zambrów</t>
  </si>
  <si>
    <t>Augustów</t>
  </si>
  <si>
    <t>Bargłów Kościelny</t>
  </si>
  <si>
    <t>Lipsk</t>
  </si>
  <si>
    <t>Nowinka</t>
  </si>
  <si>
    <t>Płaska</t>
  </si>
  <si>
    <t>Sztabin</t>
  </si>
  <si>
    <t>Grajewo</t>
  </si>
  <si>
    <t>Radziłów</t>
  </si>
  <si>
    <t>Rajgród</t>
  </si>
  <si>
    <t>Szczuczyn</t>
  </si>
  <si>
    <t>Wąsosz</t>
  </si>
  <si>
    <t>Goniądz</t>
  </si>
  <si>
    <t>Jasionówka</t>
  </si>
  <si>
    <t>Jaświły</t>
  </si>
  <si>
    <t>Knyszyn</t>
  </si>
  <si>
    <t>Krypno</t>
  </si>
  <si>
    <t>Mońki</t>
  </si>
  <si>
    <t>Trzcianne</t>
  </si>
  <si>
    <t>Giby</t>
  </si>
  <si>
    <t>Krasnopol</t>
  </si>
  <si>
    <t>Puńsk</t>
  </si>
  <si>
    <t>Sejny</t>
  </si>
  <si>
    <t>Bakałarzewo</t>
  </si>
  <si>
    <t>Filipów</t>
  </si>
  <si>
    <t>Jeleniewo</t>
  </si>
  <si>
    <t>Przerośl</t>
  </si>
  <si>
    <t>Raczki</t>
  </si>
  <si>
    <t>Rutka-Tartak</t>
  </si>
  <si>
    <t>Suwałki</t>
  </si>
  <si>
    <t>Szypliszki</t>
  </si>
  <si>
    <t>Wiżajny</t>
  </si>
  <si>
    <t>_PL343</t>
  </si>
  <si>
    <t>_PL344</t>
  </si>
  <si>
    <t>_PL345</t>
  </si>
  <si>
    <t>Wielkopolskie</t>
  </si>
  <si>
    <t>Jaraczewo</t>
  </si>
  <si>
    <t>Kotlin</t>
  </si>
  <si>
    <t>Żerków</t>
  </si>
  <si>
    <t>Blizanów</t>
  </si>
  <si>
    <t>Ceków-Kolonia</t>
  </si>
  <si>
    <t>Godziesze Wielkie</t>
  </si>
  <si>
    <t>Koźminek</t>
  </si>
  <si>
    <t>Lisków</t>
  </si>
  <si>
    <t>Mycielin</t>
  </si>
  <si>
    <t>Opatówek</t>
  </si>
  <si>
    <t>Stawiszyn</t>
  </si>
  <si>
    <t>Szczytniki</t>
  </si>
  <si>
    <t>Żelazków</t>
  </si>
  <si>
    <t>Bralin</t>
  </si>
  <si>
    <t>Kępno</t>
  </si>
  <si>
    <t>Łęka Opatowska</t>
  </si>
  <si>
    <t>Perzów</t>
  </si>
  <si>
    <t>Rychtal</t>
  </si>
  <si>
    <t>Trzcinica</t>
  </si>
  <si>
    <t>Kobylin</t>
  </si>
  <si>
    <t>Koźmin Wielkopolski</t>
  </si>
  <si>
    <t>Krotoszyn</t>
  </si>
  <si>
    <t>Rozdrażew</t>
  </si>
  <si>
    <t>Nowe Skalmierzyce</t>
  </si>
  <si>
    <t>Odolanów</t>
  </si>
  <si>
    <t>Ostrów Wielkopolski</t>
  </si>
  <si>
    <t>Przygodzice</t>
  </si>
  <si>
    <t>Raszków</t>
  </si>
  <si>
    <t>Sieroszewice</t>
  </si>
  <si>
    <t>Sośnie</t>
  </si>
  <si>
    <t>Czajków</t>
  </si>
  <si>
    <t>Doruchów</t>
  </si>
  <si>
    <t>Grabów nad Prosną</t>
  </si>
  <si>
    <t>Kobyla Góra</t>
  </si>
  <si>
    <t>Kraszewice</t>
  </si>
  <si>
    <t>Mikstat</t>
  </si>
  <si>
    <t>Ostrzeszów</t>
  </si>
  <si>
    <t>Chocz</t>
  </si>
  <si>
    <t>Dobrzyca</t>
  </si>
  <si>
    <t>Gizałki</t>
  </si>
  <si>
    <t>Gołuchów</t>
  </si>
  <si>
    <t>Czerniejewo</t>
  </si>
  <si>
    <t>Gniezno</t>
  </si>
  <si>
    <t>Kiszkowo</t>
  </si>
  <si>
    <t>Kłecko</t>
  </si>
  <si>
    <t>Łubowo</t>
  </si>
  <si>
    <t>Mieleszyn</t>
  </si>
  <si>
    <t>Niechanowo</t>
  </si>
  <si>
    <t>Trzemeszno</t>
  </si>
  <si>
    <t>Witkowo</t>
  </si>
  <si>
    <t>Babiak</t>
  </si>
  <si>
    <t>Chodów</t>
  </si>
  <si>
    <t>Dąbie</t>
  </si>
  <si>
    <t>Grzegorzew</t>
  </si>
  <si>
    <t>Koło</t>
  </si>
  <si>
    <t>Kościelec</t>
  </si>
  <si>
    <t>Olszówka</t>
  </si>
  <si>
    <t>Osiek Mały</t>
  </si>
  <si>
    <t>Przedecz</t>
  </si>
  <si>
    <t>Golina</t>
  </si>
  <si>
    <t>Grodziec</t>
  </si>
  <si>
    <t>Kazimierz Biskupi</t>
  </si>
  <si>
    <t>Kleczew</t>
  </si>
  <si>
    <t>Kramsk</t>
  </si>
  <si>
    <t>Krzymów</t>
  </si>
  <si>
    <t>Rychwał</t>
  </si>
  <si>
    <t>Rzgów</t>
  </si>
  <si>
    <t>Skulsk</t>
  </si>
  <si>
    <t>Sompolno</t>
  </si>
  <si>
    <t>Ślesin</t>
  </si>
  <si>
    <t>Wierzbinek</t>
  </si>
  <si>
    <t>Wilczyn</t>
  </si>
  <si>
    <t>Lądek</t>
  </si>
  <si>
    <t>Orchowo</t>
  </si>
  <si>
    <t>Ostrowite</t>
  </si>
  <si>
    <t>Powidz</t>
  </si>
  <si>
    <t>Słupca</t>
  </si>
  <si>
    <t>Strzałkowo</t>
  </si>
  <si>
    <t>Zagórów</t>
  </si>
  <si>
    <t>Brudzew</t>
  </si>
  <si>
    <t>Kawęczyn</t>
  </si>
  <si>
    <t>Malanów</t>
  </si>
  <si>
    <t>Przykona</t>
  </si>
  <si>
    <t>Tuliszków</t>
  </si>
  <si>
    <t>Turek</t>
  </si>
  <si>
    <t>Władysławów</t>
  </si>
  <si>
    <t>Kołaczkowo</t>
  </si>
  <si>
    <t>Miłosław</t>
  </si>
  <si>
    <t>Nekla</t>
  </si>
  <si>
    <t>Pyzdry</t>
  </si>
  <si>
    <t>Borek Wielkopolski</t>
  </si>
  <si>
    <t>Krobia</t>
  </si>
  <si>
    <t>Pępowo</t>
  </si>
  <si>
    <t>Pogorzela</t>
  </si>
  <si>
    <t>Poniec</t>
  </si>
  <si>
    <t>Granowo</t>
  </si>
  <si>
    <t>Kamieniec</t>
  </si>
  <si>
    <t>Rakoniewice</t>
  </si>
  <si>
    <t>Wielichowo</t>
  </si>
  <si>
    <t>Czempiń</t>
  </si>
  <si>
    <t>Kościan</t>
  </si>
  <si>
    <t>Krzywiń</t>
  </si>
  <si>
    <t>Śmigiel</t>
  </si>
  <si>
    <t>Krzemieniewo</t>
  </si>
  <si>
    <t>Lipno</t>
  </si>
  <si>
    <t>Osieczna</t>
  </si>
  <si>
    <t>Rydzyna</t>
  </si>
  <si>
    <t>Święciechowa</t>
  </si>
  <si>
    <t>Wijewo</t>
  </si>
  <si>
    <t>Włoszakowice</t>
  </si>
  <si>
    <t>Chrzypsko Wielkie</t>
  </si>
  <si>
    <t>Kwilcz</t>
  </si>
  <si>
    <t>Międzychód</t>
  </si>
  <si>
    <t>Sieraków</t>
  </si>
  <si>
    <t>Kuślin</t>
  </si>
  <si>
    <t>Lwówek</t>
  </si>
  <si>
    <t>Miedzichowo</t>
  </si>
  <si>
    <t>Nowy Tomyśl</t>
  </si>
  <si>
    <t>Opalenica</t>
  </si>
  <si>
    <t>Bojanowo</t>
  </si>
  <si>
    <t>Jutrosin</t>
  </si>
  <si>
    <t>Miejska Górka</t>
  </si>
  <si>
    <t>Pakosław</t>
  </si>
  <si>
    <t>Przemęt</t>
  </si>
  <si>
    <t>Siedlec</t>
  </si>
  <si>
    <t>Wolsztyn</t>
  </si>
  <si>
    <t>Budzyń</t>
  </si>
  <si>
    <t>Chodzież</t>
  </si>
  <si>
    <t>Margonin</t>
  </si>
  <si>
    <t>Szamocin</t>
  </si>
  <si>
    <t>Czarnków</t>
  </si>
  <si>
    <t>Drawsko</t>
  </si>
  <si>
    <t>Krzyż Wielkopolski</t>
  </si>
  <si>
    <t>Lubasz</t>
  </si>
  <si>
    <t>Połajewo</t>
  </si>
  <si>
    <t>Trzcianka</t>
  </si>
  <si>
    <t>Wieleń</t>
  </si>
  <si>
    <t>Białośliwie</t>
  </si>
  <si>
    <t>Kaczory</t>
  </si>
  <si>
    <t>Łobżenica</t>
  </si>
  <si>
    <t>Miasteczko Krajeńskie</t>
  </si>
  <si>
    <t>Ujście</t>
  </si>
  <si>
    <t>Wyrzysk</t>
  </si>
  <si>
    <t>Wysoka</t>
  </si>
  <si>
    <t>Damasławek</t>
  </si>
  <si>
    <t>Gołańcz</t>
  </si>
  <si>
    <t>Mieścisko</t>
  </si>
  <si>
    <t>Skoki</t>
  </si>
  <si>
    <t>Wapno</t>
  </si>
  <si>
    <t>Wągrowiec</t>
  </si>
  <si>
    <t>Krajenka</t>
  </si>
  <si>
    <t>Lipka</t>
  </si>
  <si>
    <t>Okonek</t>
  </si>
  <si>
    <t>Tarnówka</t>
  </si>
  <si>
    <t>Zakrzewo</t>
  </si>
  <si>
    <t>Złotów</t>
  </si>
  <si>
    <t>Ryczywół</t>
  </si>
  <si>
    <t>Buk</t>
  </si>
  <si>
    <t>Dopiewo</t>
  </si>
  <si>
    <t>Kleszczewo</t>
  </si>
  <si>
    <t>Kostrzyn</t>
  </si>
  <si>
    <t>Kórnik</t>
  </si>
  <si>
    <t>Pobiedziska</t>
  </si>
  <si>
    <t>Stęszew</t>
  </si>
  <si>
    <t>Obrzycko</t>
  </si>
  <si>
    <t>Duszniki</t>
  </si>
  <si>
    <t>Kaźmierz</t>
  </si>
  <si>
    <t>Ostroróg</t>
  </si>
  <si>
    <t>Dominowo</t>
  </si>
  <si>
    <t>Krzykosy</t>
  </si>
  <si>
    <t>Nowe Miasto nad Wartą</t>
  </si>
  <si>
    <t>Zaniemyśl</t>
  </si>
  <si>
    <t>Brodnica</t>
  </si>
  <si>
    <t>Dolsk</t>
  </si>
  <si>
    <t>Książ Wielkopolski</t>
  </si>
  <si>
    <t>_PL416</t>
  </si>
  <si>
    <t>_PL414</t>
  </si>
  <si>
    <t>_PL417</t>
  </si>
  <si>
    <t>_PL411</t>
  </si>
  <si>
    <t>_PL418</t>
  </si>
  <si>
    <t>Zachodniopomorskie</t>
  </si>
  <si>
    <t>Białogard</t>
  </si>
  <si>
    <t>Karlino</t>
  </si>
  <si>
    <t>Tychowo</t>
  </si>
  <si>
    <t>Czaplinek</t>
  </si>
  <si>
    <t>Drawsko Pomorskie</t>
  </si>
  <si>
    <t>Kalisz Pomorski</t>
  </si>
  <si>
    <t>Ostrowice</t>
  </si>
  <si>
    <t>Wierzchowo</t>
  </si>
  <si>
    <t>Dygowo</t>
  </si>
  <si>
    <t>Gościno</t>
  </si>
  <si>
    <t>Kołobrzeg</t>
  </si>
  <si>
    <t>Rymań</t>
  </si>
  <si>
    <t>Siemyśl</t>
  </si>
  <si>
    <t>Ustronie Morskie</t>
  </si>
  <si>
    <t>Będzino</t>
  </si>
  <si>
    <t>Biesiekierz</t>
  </si>
  <si>
    <t>Bobolice</t>
  </si>
  <si>
    <t>Manowo</t>
  </si>
  <si>
    <t>Mielno</t>
  </si>
  <si>
    <t>Polanów</t>
  </si>
  <si>
    <t>Sianów</t>
  </si>
  <si>
    <t>Świeszyno</t>
  </si>
  <si>
    <t>Darłowo</t>
  </si>
  <si>
    <t>Malechowo</t>
  </si>
  <si>
    <t>Postomino</t>
  </si>
  <si>
    <t>Barwice</t>
  </si>
  <si>
    <t>Biały Bór</t>
  </si>
  <si>
    <t>Borne Sulinowo</t>
  </si>
  <si>
    <t>Grzmiąca</t>
  </si>
  <si>
    <t>Szczecinek</t>
  </si>
  <si>
    <t>Brzeżno</t>
  </si>
  <si>
    <t>Połczyn-Zdrój</t>
  </si>
  <si>
    <t>Rąbino</t>
  </si>
  <si>
    <t>Sławoborze</t>
  </si>
  <si>
    <t>Świdwin</t>
  </si>
  <si>
    <t>Człopa</t>
  </si>
  <si>
    <t>Mirosławiec</t>
  </si>
  <si>
    <t>Tuczno</t>
  </si>
  <si>
    <t>Wałcz</t>
  </si>
  <si>
    <t>Bierzwnik</t>
  </si>
  <si>
    <t>Choszczno</t>
  </si>
  <si>
    <t>Drawno</t>
  </si>
  <si>
    <t>Krzęcin</t>
  </si>
  <si>
    <t>Pełczyce</t>
  </si>
  <si>
    <t>Recz</t>
  </si>
  <si>
    <t>Brojce</t>
  </si>
  <si>
    <t>Gryfice</t>
  </si>
  <si>
    <t>Karnice</t>
  </si>
  <si>
    <t>Płoty</t>
  </si>
  <si>
    <t>Rewal</t>
  </si>
  <si>
    <t>Trzebiatów</t>
  </si>
  <si>
    <t>Barlinek</t>
  </si>
  <si>
    <t>Boleszkowice</t>
  </si>
  <si>
    <t>Myślibórz</t>
  </si>
  <si>
    <t>Nowogródek Pomorski</t>
  </si>
  <si>
    <t>Bielice</t>
  </si>
  <si>
    <t>Kozielice</t>
  </si>
  <si>
    <t>Lipiany</t>
  </si>
  <si>
    <t>Przelewice</t>
  </si>
  <si>
    <t>Pyrzyce</t>
  </si>
  <si>
    <t>Warnice</t>
  </si>
  <si>
    <t>Chociwel</t>
  </si>
  <si>
    <t>Dobrzany</t>
  </si>
  <si>
    <t>Dolice</t>
  </si>
  <si>
    <t>Ińsko</t>
  </si>
  <si>
    <t>Kobylanka</t>
  </si>
  <si>
    <t>Marianowo</t>
  </si>
  <si>
    <t>Stara Dąbrowa</t>
  </si>
  <si>
    <t>Stargard Szczeciński</t>
  </si>
  <si>
    <t>Suchań</t>
  </si>
  <si>
    <t>Łobez</t>
  </si>
  <si>
    <t>Radowo Małe</t>
  </si>
  <si>
    <t>Resko</t>
  </si>
  <si>
    <t>Węgorzyno</t>
  </si>
  <si>
    <t>Goleniów</t>
  </si>
  <si>
    <t>Maszewo</t>
  </si>
  <si>
    <t>Nowogard</t>
  </si>
  <si>
    <t>Osina</t>
  </si>
  <si>
    <t>Przybiernów</t>
  </si>
  <si>
    <t>Stepnica</t>
  </si>
  <si>
    <t>Banie</t>
  </si>
  <si>
    <t>Cedynia</t>
  </si>
  <si>
    <t>Chojna</t>
  </si>
  <si>
    <t>Mieszkowice</t>
  </si>
  <si>
    <t>Moryń</t>
  </si>
  <si>
    <t>Stare Czarnowo</t>
  </si>
  <si>
    <t>Trzcińsko-Zdrój</t>
  </si>
  <si>
    <t>Widuchowa</t>
  </si>
  <si>
    <t>Dziwnów</t>
  </si>
  <si>
    <t>Golczewo</t>
  </si>
  <si>
    <t>Kamień Pomorski</t>
  </si>
  <si>
    <t>Świerzno</t>
  </si>
  <si>
    <t>Wolin</t>
  </si>
  <si>
    <t>Dobra (Szczecińska)</t>
  </si>
  <si>
    <t>Kołbaskowo</t>
  </si>
  <si>
    <t>Nowe Warpno</t>
  </si>
  <si>
    <t>Police</t>
  </si>
  <si>
    <t>_PL422</t>
  </si>
  <si>
    <t>_PL423</t>
  </si>
  <si>
    <t>_PL425</t>
  </si>
  <si>
    <t>Lubuskie</t>
  </si>
  <si>
    <t>Bogdaniec</t>
  </si>
  <si>
    <t>Deszczno</t>
  </si>
  <si>
    <t>Kłodawa</t>
  </si>
  <si>
    <t>Lubiszyn</t>
  </si>
  <si>
    <t>Santok</t>
  </si>
  <si>
    <t>Witnica</t>
  </si>
  <si>
    <t>Bledzew</t>
  </si>
  <si>
    <t>Międzyrzecz</t>
  </si>
  <si>
    <t>Przytoczna</t>
  </si>
  <si>
    <t>Pszczew</t>
  </si>
  <si>
    <t>Skwierzyna</t>
  </si>
  <si>
    <t>Trzciel</t>
  </si>
  <si>
    <t>Cybinka</t>
  </si>
  <si>
    <t>Górzyca</t>
  </si>
  <si>
    <t>Ośno Lubuskie</t>
  </si>
  <si>
    <t>Rzepin</t>
  </si>
  <si>
    <t>Dobiegniew</t>
  </si>
  <si>
    <t>Drezdenko</t>
  </si>
  <si>
    <t>Stare Kurowo</t>
  </si>
  <si>
    <t>Strzelce Krajeńskie</t>
  </si>
  <si>
    <t>Zwierzyn</t>
  </si>
  <si>
    <t>Krzeszyce</t>
  </si>
  <si>
    <t>Lubniewice</t>
  </si>
  <si>
    <t>Słońsk</t>
  </si>
  <si>
    <t>Sulęcin</t>
  </si>
  <si>
    <t>Torzym</t>
  </si>
  <si>
    <t>Bobrowice</t>
  </si>
  <si>
    <t>Bytnica</t>
  </si>
  <si>
    <t>Gubin</t>
  </si>
  <si>
    <t>Krosno Odrzańskie</t>
  </si>
  <si>
    <t>Bytom Odrzański</t>
  </si>
  <si>
    <t>Kolsko</t>
  </si>
  <si>
    <t>Kożuchów</t>
  </si>
  <si>
    <t>Nowa Sól</t>
  </si>
  <si>
    <t>Nowe Miasteczko</t>
  </si>
  <si>
    <t>Siedlisko</t>
  </si>
  <si>
    <t>Lubrza</t>
  </si>
  <si>
    <t>Skąpe</t>
  </si>
  <si>
    <t>Szczaniec</t>
  </si>
  <si>
    <t>Świebodzin</t>
  </si>
  <si>
    <t>Babimost</t>
  </si>
  <si>
    <t>Bojadła</t>
  </si>
  <si>
    <t>Czerwieńsk</t>
  </si>
  <si>
    <t>Kargowa</t>
  </si>
  <si>
    <t>Nowogród Bobrzański</t>
  </si>
  <si>
    <t>Sulechów</t>
  </si>
  <si>
    <t>Świdnica</t>
  </si>
  <si>
    <t>Trzebiechów</t>
  </si>
  <si>
    <t>Zabór</t>
  </si>
  <si>
    <t>Zielona Góra</t>
  </si>
  <si>
    <t>Gozdnica</t>
  </si>
  <si>
    <t>Iłowa</t>
  </si>
  <si>
    <t>Małomice</t>
  </si>
  <si>
    <t>Niegosławice</t>
  </si>
  <si>
    <t>Szprotawa</t>
  </si>
  <si>
    <t>Wymiarki</t>
  </si>
  <si>
    <t>Żagań</t>
  </si>
  <si>
    <t>Jasień</t>
  </si>
  <si>
    <t>Lipinki Łużyckie</t>
  </si>
  <si>
    <t>Przewóz</t>
  </si>
  <si>
    <t>Trzebiel</t>
  </si>
  <si>
    <t>Tuplice</t>
  </si>
  <si>
    <t>Żary</t>
  </si>
  <si>
    <t>Sława</t>
  </si>
  <si>
    <t>Szlichtyngowa</t>
  </si>
  <si>
    <t>Wschowa</t>
  </si>
  <si>
    <t>_PL431</t>
  </si>
  <si>
    <t>_PL432</t>
  </si>
  <si>
    <t>Dolnośląskie</t>
  </si>
  <si>
    <t>Gromadka</t>
  </si>
  <si>
    <t>Nowogrodziec</t>
  </si>
  <si>
    <t>Osiecznica</t>
  </si>
  <si>
    <t>Warta Bolesławiecka</t>
  </si>
  <si>
    <t>Bolków</t>
  </si>
  <si>
    <t>Męcinka</t>
  </si>
  <si>
    <t>Mściwojów</t>
  </si>
  <si>
    <t>Paszowice</t>
  </si>
  <si>
    <t>Wądroże Wielkie</t>
  </si>
  <si>
    <t>Janowice Wielkie</t>
  </si>
  <si>
    <t>Jeżów Sudecki</t>
  </si>
  <si>
    <t>Mysłakowice</t>
  </si>
  <si>
    <t>Podgórzyn</t>
  </si>
  <si>
    <t>Stara Kamienica</t>
  </si>
  <si>
    <t>Kamienna Góra</t>
  </si>
  <si>
    <t>Lubawka</t>
  </si>
  <si>
    <t>Marciszów</t>
  </si>
  <si>
    <t>Leśna</t>
  </si>
  <si>
    <t>Lubań</t>
  </si>
  <si>
    <t>Platerówka</t>
  </si>
  <si>
    <t>Siekierczyn</t>
  </si>
  <si>
    <t>Lubomierz</t>
  </si>
  <si>
    <t>Lwówek Śląski</t>
  </si>
  <si>
    <t>Mirsk</t>
  </si>
  <si>
    <t>Wleń</t>
  </si>
  <si>
    <t>Zawidów</t>
  </si>
  <si>
    <t>Bogatynia</t>
  </si>
  <si>
    <t>Sulików</t>
  </si>
  <si>
    <t>Węgliniec</t>
  </si>
  <si>
    <t>Zgorzelec</t>
  </si>
  <si>
    <t>Wojcieszów</t>
  </si>
  <si>
    <t>Pielgrzymka</t>
  </si>
  <si>
    <t>Świerzawa</t>
  </si>
  <si>
    <t>Zagrodno</t>
  </si>
  <si>
    <t>Złotoryja</t>
  </si>
  <si>
    <t>Jerzmanowa</t>
  </si>
  <si>
    <t>Kotla</t>
  </si>
  <si>
    <t>Pęcław</t>
  </si>
  <si>
    <t>Żukowice</t>
  </si>
  <si>
    <t>Góra</t>
  </si>
  <si>
    <t>Jemielno</t>
  </si>
  <si>
    <t>Niechlów</t>
  </si>
  <si>
    <t>Chojnów</t>
  </si>
  <si>
    <t>Krotoszyce</t>
  </si>
  <si>
    <t>Kunice</t>
  </si>
  <si>
    <t>Legnickie Pole</t>
  </si>
  <si>
    <t>Miłkowice</t>
  </si>
  <si>
    <t>Prochowice</t>
  </si>
  <si>
    <t>Ruja</t>
  </si>
  <si>
    <t>Lubin</t>
  </si>
  <si>
    <t>Rudna</t>
  </si>
  <si>
    <t>Ścinawa</t>
  </si>
  <si>
    <t>Chocianów</t>
  </si>
  <si>
    <t>Gaworzyce</t>
  </si>
  <si>
    <t>Grębocice</t>
  </si>
  <si>
    <t>Przemków</t>
  </si>
  <si>
    <t>Radwanice</t>
  </si>
  <si>
    <t>Dzierżoniów</t>
  </si>
  <si>
    <t>Łagiewniki</t>
  </si>
  <si>
    <t>Niemcza</t>
  </si>
  <si>
    <t>Bystrzyca Kłodzka</t>
  </si>
  <si>
    <t>Kłodzko</t>
  </si>
  <si>
    <t>Lądek-Zdrój</t>
  </si>
  <si>
    <t>Lewin Kłodzki</t>
  </si>
  <si>
    <t>Międzylesie</t>
  </si>
  <si>
    <t>Nowa Ruda</t>
  </si>
  <si>
    <t>Stronie Śląskie</t>
  </si>
  <si>
    <t>Szczytna</t>
  </si>
  <si>
    <t>Dobromierz</t>
  </si>
  <si>
    <t>Jaworzyna Śląska</t>
  </si>
  <si>
    <t>Marcinowice</t>
  </si>
  <si>
    <t>Strzegom</t>
  </si>
  <si>
    <t>Żarów</t>
  </si>
  <si>
    <t>Czarny Bór</t>
  </si>
  <si>
    <t>Mieroszów</t>
  </si>
  <si>
    <t>Stare Bogaczowice</t>
  </si>
  <si>
    <t>Walim</t>
  </si>
  <si>
    <t>Bardo</t>
  </si>
  <si>
    <t>Ciepłowody</t>
  </si>
  <si>
    <t>Kamieniec Ząbkowicki</t>
  </si>
  <si>
    <t>Stoszowice</t>
  </si>
  <si>
    <t>Ząbkowice Śląskie</t>
  </si>
  <si>
    <t>Ziębice</t>
  </si>
  <si>
    <t>Złoty Stok</t>
  </si>
  <si>
    <t>Cieszków</t>
  </si>
  <si>
    <t>Krośnice</t>
  </si>
  <si>
    <t>Milicz</t>
  </si>
  <si>
    <t>Bierutów</t>
  </si>
  <si>
    <t>Dobroszyce</t>
  </si>
  <si>
    <t>Dziadowa Kłoda</t>
  </si>
  <si>
    <t>Międzybórz</t>
  </si>
  <si>
    <t>Syców</t>
  </si>
  <si>
    <t>Twardogóra</t>
  </si>
  <si>
    <t>Domaniów</t>
  </si>
  <si>
    <t>Jelcz-Laskowice</t>
  </si>
  <si>
    <t>Oława</t>
  </si>
  <si>
    <t>Borów</t>
  </si>
  <si>
    <t>Kondratowice</t>
  </si>
  <si>
    <t>Przeworno</t>
  </si>
  <si>
    <t>Strzelin</t>
  </si>
  <si>
    <t>Wiązów</t>
  </si>
  <si>
    <t>Kostomłoty</t>
  </si>
  <si>
    <t>Malczyce</t>
  </si>
  <si>
    <t>Miękinia</t>
  </si>
  <si>
    <t>Środa Śląska</t>
  </si>
  <si>
    <t>Udanin</t>
  </si>
  <si>
    <t>Oborniki Śląskie</t>
  </si>
  <si>
    <t>Prusice</t>
  </si>
  <si>
    <t>Trzebnica</t>
  </si>
  <si>
    <t>Wisznia Mała</t>
  </si>
  <si>
    <t>Zawonia</t>
  </si>
  <si>
    <t>Żmigród</t>
  </si>
  <si>
    <t>Brzeg Dolny</t>
  </si>
  <si>
    <t>Wińsko</t>
  </si>
  <si>
    <t>Wołów</t>
  </si>
  <si>
    <t>Czernica</t>
  </si>
  <si>
    <t>Długołęka</t>
  </si>
  <si>
    <t>Jordanów Śląski</t>
  </si>
  <si>
    <t>Kąty Wrocławskie</t>
  </si>
  <si>
    <t>Kobierzyce</t>
  </si>
  <si>
    <t>Mietków</t>
  </si>
  <si>
    <t>Sobótka</t>
  </si>
  <si>
    <t>Żórawina</t>
  </si>
  <si>
    <t>_PL515</t>
  </si>
  <si>
    <t>_PL516</t>
  </si>
  <si>
    <t>_PL517</t>
  </si>
  <si>
    <t>_PL518</t>
  </si>
  <si>
    <t>Opolskie</t>
  </si>
  <si>
    <t>Skarbimierz</t>
  </si>
  <si>
    <t>Grodków</t>
  </si>
  <si>
    <t>Lewin Brzeski</t>
  </si>
  <si>
    <t>Lubsza</t>
  </si>
  <si>
    <t>Byczyna</t>
  </si>
  <si>
    <t>Lasowice Wielkie</t>
  </si>
  <si>
    <t>Wołczyn</t>
  </si>
  <si>
    <t>Domaszowice</t>
  </si>
  <si>
    <t>Namysłów</t>
  </si>
  <si>
    <t>Pokój</t>
  </si>
  <si>
    <t>Świerczów</t>
  </si>
  <si>
    <t>Głuchołazy</t>
  </si>
  <si>
    <t>Kamiennik</t>
  </si>
  <si>
    <t>Korfantów</t>
  </si>
  <si>
    <t>Łambinowice</t>
  </si>
  <si>
    <t>Nysa</t>
  </si>
  <si>
    <t>Otmuchów</t>
  </si>
  <si>
    <t>Paczków</t>
  </si>
  <si>
    <t>Pakosławice</t>
  </si>
  <si>
    <t>Skoroszyce</t>
  </si>
  <si>
    <t>Głogówek</t>
  </si>
  <si>
    <t>Baborów</t>
  </si>
  <si>
    <t>Branice</t>
  </si>
  <si>
    <t>Głubczyce</t>
  </si>
  <si>
    <t>Kietrz</t>
  </si>
  <si>
    <t>Bierawa</t>
  </si>
  <si>
    <t>Cisek</t>
  </si>
  <si>
    <t>Pawłowiczki</t>
  </si>
  <si>
    <t>Polska Cerekiew</t>
  </si>
  <si>
    <t>Reńska Wieś</t>
  </si>
  <si>
    <t>Gogolin</t>
  </si>
  <si>
    <t>Strzeleczki</t>
  </si>
  <si>
    <t>Walce</t>
  </si>
  <si>
    <t>Dobrodzień</t>
  </si>
  <si>
    <t>Gorzów Śląski</t>
  </si>
  <si>
    <t>Praszka</t>
  </si>
  <si>
    <t>Radłów</t>
  </si>
  <si>
    <t>Rudniki</t>
  </si>
  <si>
    <t>Zębowice</t>
  </si>
  <si>
    <t>Chrząstowice</t>
  </si>
  <si>
    <t>Dąbrowa</t>
  </si>
  <si>
    <t>Dobrzeń Wielki</t>
  </si>
  <si>
    <t>Komprachcice</t>
  </si>
  <si>
    <t>Łubniany</t>
  </si>
  <si>
    <t>Murów</t>
  </si>
  <si>
    <t>Niemodlin</t>
  </si>
  <si>
    <t>Ozimek</t>
  </si>
  <si>
    <t>Popielów</t>
  </si>
  <si>
    <t>Prószków</t>
  </si>
  <si>
    <t>Tarnów Opolski</t>
  </si>
  <si>
    <t>Tułowice</t>
  </si>
  <si>
    <t>Turawa</t>
  </si>
  <si>
    <t>Izbicko</t>
  </si>
  <si>
    <t>Jemielnica</t>
  </si>
  <si>
    <t>Kolonowskie</t>
  </si>
  <si>
    <t>Leśnica</t>
  </si>
  <si>
    <t>Strzelce Opolskie</t>
  </si>
  <si>
    <t>_PL521</t>
  </si>
  <si>
    <t>_PL522</t>
  </si>
  <si>
    <t>Kujawsko-Pomorskie</t>
  </si>
  <si>
    <t>Białe Błota</t>
  </si>
  <si>
    <t>Dąbrowa Chełmińska</t>
  </si>
  <si>
    <t>Dobrcz</t>
  </si>
  <si>
    <t>Koronowo</t>
  </si>
  <si>
    <t>Nowa Wieś Wielka</t>
  </si>
  <si>
    <t>Osielsko</t>
  </si>
  <si>
    <t>Sicienko</t>
  </si>
  <si>
    <t>Chełmża</t>
  </si>
  <si>
    <t>Czernikowo</t>
  </si>
  <si>
    <t>Lubicz</t>
  </si>
  <si>
    <t>Łubianka</t>
  </si>
  <si>
    <t>Łysomice</t>
  </si>
  <si>
    <t>Obrowo</t>
  </si>
  <si>
    <t>Wielka Nieszawka</t>
  </si>
  <si>
    <t>Zławieś Wielka</t>
  </si>
  <si>
    <t>Bobrowo</t>
  </si>
  <si>
    <t>Brzozie</t>
  </si>
  <si>
    <t>Bartniczka</t>
  </si>
  <si>
    <t>Jabłonowo Pomorskie</t>
  </si>
  <si>
    <t>Świedziebnia</t>
  </si>
  <si>
    <t>Zbiczno</t>
  </si>
  <si>
    <t>Chełmno</t>
  </si>
  <si>
    <t>Kijewo Królewskie</t>
  </si>
  <si>
    <t>Lisewo</t>
  </si>
  <si>
    <t>Papowo Biskupie</t>
  </si>
  <si>
    <t>Stolno</t>
  </si>
  <si>
    <t>Unisław</t>
  </si>
  <si>
    <t>Ciechocin</t>
  </si>
  <si>
    <t>Golub-Dobrzyń</t>
  </si>
  <si>
    <t>Kowalewo Pomorskie</t>
  </si>
  <si>
    <t>Radomin</t>
  </si>
  <si>
    <t>Zbójno</t>
  </si>
  <si>
    <t>Grudziądz</t>
  </si>
  <si>
    <t>Gruta</t>
  </si>
  <si>
    <t>Łasin</t>
  </si>
  <si>
    <t>Radzyń Chełmiński</t>
  </si>
  <si>
    <t>Rogóźno</t>
  </si>
  <si>
    <t>Świecie nad Osą</t>
  </si>
  <si>
    <t>Kamień Krajeński</t>
  </si>
  <si>
    <t>Sępólno Krajeńskie</t>
  </si>
  <si>
    <t>Sośno</t>
  </si>
  <si>
    <t>Więcbork</t>
  </si>
  <si>
    <t>Bukowiec</t>
  </si>
  <si>
    <t>Dragacz</t>
  </si>
  <si>
    <t>Drzycim</t>
  </si>
  <si>
    <t>Jeżewo</t>
  </si>
  <si>
    <t>Lniano</t>
  </si>
  <si>
    <t>Osie</t>
  </si>
  <si>
    <t>Pruszcz</t>
  </si>
  <si>
    <t>Świekatowo</t>
  </si>
  <si>
    <t>Warlubie</t>
  </si>
  <si>
    <t>Cekcyn</t>
  </si>
  <si>
    <t>Gostycyn</t>
  </si>
  <si>
    <t>Kęsowo</t>
  </si>
  <si>
    <t>Lubiewo</t>
  </si>
  <si>
    <t>Śliwice</t>
  </si>
  <si>
    <t>Tuchola</t>
  </si>
  <si>
    <t>Dębowa Łąka</t>
  </si>
  <si>
    <t>Książki</t>
  </si>
  <si>
    <t>Płużnica</t>
  </si>
  <si>
    <t>Wąbrzeźno</t>
  </si>
  <si>
    <t>Nieszawa</t>
  </si>
  <si>
    <t>Aleksandrów Kujawski</t>
  </si>
  <si>
    <t>Bądkowo</t>
  </si>
  <si>
    <t>Koneck</t>
  </si>
  <si>
    <t>Raciążek</t>
  </si>
  <si>
    <t>Waganiec</t>
  </si>
  <si>
    <t>Dąbrowa Biskupia</t>
  </si>
  <si>
    <t>Gniewkowo</t>
  </si>
  <si>
    <t>Inowrocław</t>
  </si>
  <si>
    <t>Janikowo</t>
  </si>
  <si>
    <t>Kruszwica</t>
  </si>
  <si>
    <t>Rojewo</t>
  </si>
  <si>
    <t>Złotniki Kujawskie</t>
  </si>
  <si>
    <t>Bobrowniki</t>
  </si>
  <si>
    <t>Chrostkowo</t>
  </si>
  <si>
    <t>Dobrzyń nad Wisłą</t>
  </si>
  <si>
    <t>Kikół</t>
  </si>
  <si>
    <t>Skępe</t>
  </si>
  <si>
    <t>Tłuchowo</t>
  </si>
  <si>
    <t>Wielgie</t>
  </si>
  <si>
    <t>Jeziora Wielkie</t>
  </si>
  <si>
    <t>Mogilno</t>
  </si>
  <si>
    <t>Strzelno</t>
  </si>
  <si>
    <t>Kcynia</t>
  </si>
  <si>
    <t>Mrocza</t>
  </si>
  <si>
    <t>Nakło nad Notecią</t>
  </si>
  <si>
    <t>Sadki</t>
  </si>
  <si>
    <t>Szubin</t>
  </si>
  <si>
    <t>Bytoń</t>
  </si>
  <si>
    <t>Osięciny</t>
  </si>
  <si>
    <t>Piotrków Kujawski</t>
  </si>
  <si>
    <t>Radziejów</t>
  </si>
  <si>
    <t>Topólka</t>
  </si>
  <si>
    <t>Brzuze</t>
  </si>
  <si>
    <t>Rogowo</t>
  </si>
  <si>
    <t>Rypin</t>
  </si>
  <si>
    <t>Skrwilno</t>
  </si>
  <si>
    <t>Wąpielsk</t>
  </si>
  <si>
    <t>Kowal</t>
  </si>
  <si>
    <t>Baruchowo</t>
  </si>
  <si>
    <t>Boniewo</t>
  </si>
  <si>
    <t>Brześć Kujawski</t>
  </si>
  <si>
    <t>Choceń</t>
  </si>
  <si>
    <t>Chodecz</t>
  </si>
  <si>
    <t>Fabianki</t>
  </si>
  <si>
    <t>Izbica Kujawska</t>
  </si>
  <si>
    <t>Lubanie</t>
  </si>
  <si>
    <t>Lubień Kujawski</t>
  </si>
  <si>
    <t>Lubraniec</t>
  </si>
  <si>
    <t>Włocławek</t>
  </si>
  <si>
    <t>Barcin</t>
  </si>
  <si>
    <t>Gąsawa</t>
  </si>
  <si>
    <t>Janowiec Wielkopolski</t>
  </si>
  <si>
    <t>Łabiszyn</t>
  </si>
  <si>
    <t>_PL613</t>
  </si>
  <si>
    <t>_PL614</t>
  </si>
  <si>
    <t>_PL615</t>
  </si>
  <si>
    <t>Warmińsko-Mazurskie</t>
  </si>
  <si>
    <t>Braniewo</t>
  </si>
  <si>
    <t>Frombork</t>
  </si>
  <si>
    <t>Lelkowo</t>
  </si>
  <si>
    <t>Pieniężno</t>
  </si>
  <si>
    <t>Płoskinia</t>
  </si>
  <si>
    <t>Wilczęta</t>
  </si>
  <si>
    <t>Działdowo</t>
  </si>
  <si>
    <t>Iłowo-Osada</t>
  </si>
  <si>
    <t>Lidzbark</t>
  </si>
  <si>
    <t>Płośnica</t>
  </si>
  <si>
    <t>Elbląg</t>
  </si>
  <si>
    <t>Godkowo</t>
  </si>
  <si>
    <t>Gronowo Elbląskie</t>
  </si>
  <si>
    <t>Markusy</t>
  </si>
  <si>
    <t>Milejewo</t>
  </si>
  <si>
    <t>Młynary</t>
  </si>
  <si>
    <t>Pasłęk</t>
  </si>
  <si>
    <t>Rychliki</t>
  </si>
  <si>
    <t>Tolkmicko</t>
  </si>
  <si>
    <t>Iława</t>
  </si>
  <si>
    <t>Kisielice</t>
  </si>
  <si>
    <t>Lubawa</t>
  </si>
  <si>
    <t>Susz</t>
  </si>
  <si>
    <t>Zalewo</t>
  </si>
  <si>
    <t>Biskupiec</t>
  </si>
  <si>
    <t>Grodziczno</t>
  </si>
  <si>
    <t>Kurzętnik</t>
  </si>
  <si>
    <t>Nowe Miasto Lubawskie</t>
  </si>
  <si>
    <t>Dąbrówno</t>
  </si>
  <si>
    <t>Grunwald</t>
  </si>
  <si>
    <t>Łukta</t>
  </si>
  <si>
    <t>Małdyty</t>
  </si>
  <si>
    <t>Miłakowo</t>
  </si>
  <si>
    <t>Miłomłyn</t>
  </si>
  <si>
    <t>Morąg</t>
  </si>
  <si>
    <t>Ostróda</t>
  </si>
  <si>
    <t>Ełk</t>
  </si>
  <si>
    <t>Kalinowo</t>
  </si>
  <si>
    <t>Prostki</t>
  </si>
  <si>
    <t>Stare Juchy</t>
  </si>
  <si>
    <t>Giżycko</t>
  </si>
  <si>
    <t>Kruklanki</t>
  </si>
  <si>
    <t>Miłki</t>
  </si>
  <si>
    <t>Ryn</t>
  </si>
  <si>
    <t>Wydminy</t>
  </si>
  <si>
    <t>Kowale Oleckie</t>
  </si>
  <si>
    <t>Olecko</t>
  </si>
  <si>
    <t>Świętajno</t>
  </si>
  <si>
    <t>Wieliczki</t>
  </si>
  <si>
    <t>Biała Piska</t>
  </si>
  <si>
    <t>Orzysz</t>
  </si>
  <si>
    <t>Pisz</t>
  </si>
  <si>
    <t>Ruciane-Nida</t>
  </si>
  <si>
    <t>Banie Mazurskie</t>
  </si>
  <si>
    <t>Dubeninki</t>
  </si>
  <si>
    <t>Gołdap</t>
  </si>
  <si>
    <t>Budry</t>
  </si>
  <si>
    <t>Pozezdrze</t>
  </si>
  <si>
    <t>Węgorzewo</t>
  </si>
  <si>
    <t>Górowo Iławeckie</t>
  </si>
  <si>
    <t>Bartoszyce</t>
  </si>
  <si>
    <t>Bisztynek</t>
  </si>
  <si>
    <t>Sępopol</t>
  </si>
  <si>
    <t>Barciany</t>
  </si>
  <si>
    <t>Kętrzyn</t>
  </si>
  <si>
    <t>Korsze</t>
  </si>
  <si>
    <t>Reszel</t>
  </si>
  <si>
    <t>Srokowo</t>
  </si>
  <si>
    <t>Kiwity</t>
  </si>
  <si>
    <t>Lidzbark Warmiński</t>
  </si>
  <si>
    <t>Lubomino</t>
  </si>
  <si>
    <t>Orneta</t>
  </si>
  <si>
    <t>Mikołajki</t>
  </si>
  <si>
    <t>Mrągowo</t>
  </si>
  <si>
    <t>Piecki</t>
  </si>
  <si>
    <t>Sorkwity</t>
  </si>
  <si>
    <t>Janowiec Kościelny</t>
  </si>
  <si>
    <t>Janowo</t>
  </si>
  <si>
    <t>Kozłowo</t>
  </si>
  <si>
    <t>Nidzica</t>
  </si>
  <si>
    <t>Barczewo</t>
  </si>
  <si>
    <t>Dobre Miasto</t>
  </si>
  <si>
    <t>Dywity</t>
  </si>
  <si>
    <t>Gietrzwałd</t>
  </si>
  <si>
    <t>Jeziorany</t>
  </si>
  <si>
    <t>Jonkowo</t>
  </si>
  <si>
    <t>Olsztynek</t>
  </si>
  <si>
    <t>Purda</t>
  </si>
  <si>
    <t>Stawiguda</t>
  </si>
  <si>
    <t>Świątki</t>
  </si>
  <si>
    <t>Dźwierzuty</t>
  </si>
  <si>
    <t>Jedwabno</t>
  </si>
  <si>
    <t>Pasym</t>
  </si>
  <si>
    <t>Rozogi</t>
  </si>
  <si>
    <t>Szczytno</t>
  </si>
  <si>
    <t>Wielbark</t>
  </si>
  <si>
    <t>_PL621</t>
  </si>
  <si>
    <t>_PL623</t>
  </si>
  <si>
    <t>_PL622</t>
  </si>
  <si>
    <t>Pomorskie</t>
  </si>
  <si>
    <t>Cedry Wielkie</t>
  </si>
  <si>
    <t>Kolbudy</t>
  </si>
  <si>
    <t>Przywidz</t>
  </si>
  <si>
    <t>Suchy Dąb</t>
  </si>
  <si>
    <t>Trąbki Wielkie</t>
  </si>
  <si>
    <t>Chmielno</t>
  </si>
  <si>
    <t>Kartuzy</t>
  </si>
  <si>
    <t>Przodkowo</t>
  </si>
  <si>
    <t>Sierakowice</t>
  </si>
  <si>
    <t>Somonino</t>
  </si>
  <si>
    <t>Sulęczyno</t>
  </si>
  <si>
    <t>Żukowo</t>
  </si>
  <si>
    <t>Krynica Morska</t>
  </si>
  <si>
    <t>Nowy Dwór Gdański</t>
  </si>
  <si>
    <t>Ostaszewo</t>
  </si>
  <si>
    <t>Stegna</t>
  </si>
  <si>
    <t>Sztutowo</t>
  </si>
  <si>
    <t>Hel</t>
  </si>
  <si>
    <t>Jastarnia</t>
  </si>
  <si>
    <t>Kosakowo</t>
  </si>
  <si>
    <t>Krokowa</t>
  </si>
  <si>
    <t>Puck</t>
  </si>
  <si>
    <t>Choczewo</t>
  </si>
  <si>
    <t>Gniewino</t>
  </si>
  <si>
    <t>Linia</t>
  </si>
  <si>
    <t>Łęczyce</t>
  </si>
  <si>
    <t>Szemud</t>
  </si>
  <si>
    <t>Borzytuchom</t>
  </si>
  <si>
    <t>Czarna Dąbrówka</t>
  </si>
  <si>
    <t>Kołczygłowy</t>
  </si>
  <si>
    <t>Lipnica</t>
  </si>
  <si>
    <t>Miastko</t>
  </si>
  <si>
    <t>Parchowo</t>
  </si>
  <si>
    <t>Studzienice</t>
  </si>
  <si>
    <t>Trzebielino</t>
  </si>
  <si>
    <t>Tuchomie</t>
  </si>
  <si>
    <t>Brusy</t>
  </si>
  <si>
    <t>Chojnice</t>
  </si>
  <si>
    <t>Czersk</t>
  </si>
  <si>
    <t>Konarzyny</t>
  </si>
  <si>
    <t>Czarne</t>
  </si>
  <si>
    <t>Człuchów</t>
  </si>
  <si>
    <t>Debrzno</t>
  </si>
  <si>
    <t>Koczała</t>
  </si>
  <si>
    <t>Przechlewo</t>
  </si>
  <si>
    <t>Rzeczenica</t>
  </si>
  <si>
    <t>Łeba</t>
  </si>
  <si>
    <t>Cewice</t>
  </si>
  <si>
    <t>Nowa Wieś Lęborska</t>
  </si>
  <si>
    <t>Wicko</t>
  </si>
  <si>
    <t>Damnica</t>
  </si>
  <si>
    <t>Dębnica Kaszubska</t>
  </si>
  <si>
    <t>Główczyce</t>
  </si>
  <si>
    <t>Kępice</t>
  </si>
  <si>
    <t>Kobylnica</t>
  </si>
  <si>
    <t>Potęgowo</t>
  </si>
  <si>
    <t>Słupsk</t>
  </si>
  <si>
    <t>Smołdzino</t>
  </si>
  <si>
    <t>Ustka</t>
  </si>
  <si>
    <t>Dziemiany</t>
  </si>
  <si>
    <t>Karsin</t>
  </si>
  <si>
    <t>Kościerzyna</t>
  </si>
  <si>
    <t>Liniewo</t>
  </si>
  <si>
    <t>Lipusz</t>
  </si>
  <si>
    <t>Nowa Karczma</t>
  </si>
  <si>
    <t>Stara Kiszewa</t>
  </si>
  <si>
    <t>Gardeja</t>
  </si>
  <si>
    <t>Kwidzyn</t>
  </si>
  <si>
    <t>Prabuty</t>
  </si>
  <si>
    <t>Ryjewo</t>
  </si>
  <si>
    <t>Sadlinki</t>
  </si>
  <si>
    <t>Lichnowy</t>
  </si>
  <si>
    <t>Malbork</t>
  </si>
  <si>
    <t>Miłoradz</t>
  </si>
  <si>
    <t>Nowy Staw</t>
  </si>
  <si>
    <t>Stare Pole</t>
  </si>
  <si>
    <t>Czarna Woda</t>
  </si>
  <si>
    <t>Skórcz</t>
  </si>
  <si>
    <t>Bobowo</t>
  </si>
  <si>
    <t>Kaliska</t>
  </si>
  <si>
    <t>Lubichowo</t>
  </si>
  <si>
    <t>Skarszewy</t>
  </si>
  <si>
    <t>Smętowo Graniczne</t>
  </si>
  <si>
    <t>Starogard Gdański</t>
  </si>
  <si>
    <t>Zblewo</t>
  </si>
  <si>
    <t>Gniew</t>
  </si>
  <si>
    <t>Morzeszczyn</t>
  </si>
  <si>
    <t>Pelplin</t>
  </si>
  <si>
    <t>Subkowy</t>
  </si>
  <si>
    <t>Tczew</t>
  </si>
  <si>
    <t>Dzierzgoń</t>
  </si>
  <si>
    <t>Mikołajki Pomorskie</t>
  </si>
  <si>
    <t>Stary Dzierzgoń</t>
  </si>
  <si>
    <t>Stary Targ</t>
  </si>
  <si>
    <t>Sztum</t>
  </si>
  <si>
    <t>_PL634</t>
  </si>
  <si>
    <t>_PL631</t>
  </si>
  <si>
    <t>_PL635</t>
  </si>
  <si>
    <t>Województwa:</t>
  </si>
  <si>
    <t>w gminie:</t>
  </si>
  <si>
    <t>Oświadczam, że miejsce zamieszkania Ucznia szczególnie uzdolnionego znajduje się na obszarze:</t>
  </si>
  <si>
    <t>W przypadku zaistnienia uzasadnionych wątpliwości, co do powyższej okoliczności zobowiązuję się przedłożyć dokumenty poświadczające fakt zamieszkiwania Ucznia szczególnie uzdolnionego pod wskazanym adresem.</t>
  </si>
  <si>
    <t>-</t>
  </si>
  <si>
    <t>o przyznanie dodatkowych punktów</t>
  </si>
  <si>
    <t>z uwagi na okoliczność, że Uczeń szczególnie uzdolniony jest członkiem rodziny wielodzietnej.</t>
  </si>
  <si>
    <t>z uwagi na okoliczność, że Uczeń szczególnie uzdolniony jest osobą niepełnosprawną.</t>
  </si>
  <si>
    <t>IV. Załączniki:</t>
  </si>
  <si>
    <t>1.</t>
  </si>
  <si>
    <t>2.</t>
  </si>
  <si>
    <t>3.</t>
  </si>
  <si>
    <t>4.</t>
  </si>
  <si>
    <t>5.</t>
  </si>
  <si>
    <t>6.</t>
  </si>
  <si>
    <t>7.</t>
  </si>
  <si>
    <t>8.</t>
  </si>
  <si>
    <t>9.</t>
  </si>
  <si>
    <t>10.</t>
  </si>
  <si>
    <t>11.</t>
  </si>
  <si>
    <t>12.</t>
  </si>
  <si>
    <t>13.</t>
  </si>
  <si>
    <t>Zaświadczenie o uczestnictwie w zajęciach przewidzianych tokiem studiów wyższych wydanego przez organizatora tych zajęć;</t>
  </si>
  <si>
    <t>Decyzja w sprawie ustalenia prawa do zasiłku rodzinnego oraz dodatków do zasiłku rodzinnego  - oryginał lub kserokopia poświadczona za zgodnosć z oryginałem;</t>
  </si>
  <si>
    <t>Oświadczenie o przysługującym uprawnieniu do otrzymania zasiłku rodzinnego oraz dodatków do zasiłku rodzinnego;</t>
  </si>
  <si>
    <t>Oświadczenie o wywodzeniu się Ucznia z rodziny wielodzietnej;</t>
  </si>
  <si>
    <t>Aktualne orzeczenie o niepełnosprawności Ucznia - oryginał lub kserokopia poświadczona za zgodność z oryginałem;</t>
  </si>
  <si>
    <t>Lp.</t>
  </si>
  <si>
    <t>Nazwa załącznika:</t>
  </si>
  <si>
    <t>V. Oświadczenia</t>
  </si>
  <si>
    <t xml:space="preserve">1. </t>
  </si>
  <si>
    <t>Niniejszym potwierdzam prawdziwość danych zawartych we wniosku o przyznanie stypendium i w dokumentach do niego załączonych.</t>
  </si>
  <si>
    <t xml:space="preserve">2. </t>
  </si>
  <si>
    <t>Data:</t>
  </si>
  <si>
    <t xml:space="preserve">Powodzenia! </t>
  </si>
  <si>
    <t>/należy wypełnić każdorazowo/</t>
  </si>
  <si>
    <t>Dane adresowe:</t>
  </si>
  <si>
    <t>średnia pp</t>
  </si>
  <si>
    <t>Wyrażam zgodę</t>
  </si>
  <si>
    <t>Nie wyrażam zgody</t>
  </si>
  <si>
    <t xml:space="preserve">na przetwarzanie moich danych osobowych /danych osobowych dziecka, którego  </t>
  </si>
  <si>
    <t>Punkty za osiągnięcia:</t>
  </si>
  <si>
    <t>Pełna nazwa i adres szkoły (w tym województwo), do której Uczeń szczególnie uzdolniony uczęszcza:</t>
  </si>
  <si>
    <t>Etap edukacyjny/klasa:</t>
  </si>
  <si>
    <t>Średnia ocen z przedmiotów przyrodniczych, ...:</t>
  </si>
  <si>
    <t>Suma punktów w ocenianych kryteriach:</t>
  </si>
  <si>
    <t xml:space="preserve"> </t>
  </si>
  <si>
    <t>Liczba konkursów i olimpiad</t>
  </si>
  <si>
    <t>Liczba barier edukacyjnych:</t>
  </si>
  <si>
    <t xml:space="preserve">Przedstawiciel ustawowy (rodzic), który oświadcza, że jest uprawniony do reprezentacji ucznia </t>
  </si>
  <si>
    <t>Uczeń mający pełną zdolność do czynności prawnych</t>
  </si>
  <si>
    <t>UWAGA! 
Wnioskodawca powinien wskazać dokładny adres, w tym województwo na terenie którego zlokalizowana jest szkoła.</t>
  </si>
  <si>
    <t>UWAGA!
W toku postępowania Wnioskodawca ma obowiązek powiadomienia o każdej zmianie swojego adresu. Konsekwencją zaniedbania przez Wnioskodawcę ww. obowiązku będzie doręczanie pism pod dotychczasowy adres ze skutkiem prawnym.</t>
  </si>
  <si>
    <t>UWAGA!
Wnioskodawcą może być wyłącznie uczeń mający pełną zdolność do czynności prawnych lub w przypadku ucznia nie mającego zdolności do czynności prawnych jego przedstawiciel ustawowy (jeden z rodziców lub oboje łącznie) względnie opiekun prawny bądź inna osoba uprawniona do reprezentacji ucznia zgodnie z zasadami ogólnymi.</t>
  </si>
  <si>
    <t>Średnia arytmetyczna ocen z zakresu obowiązkowych przedmiotów kształcenia ogólnego:</t>
  </si>
  <si>
    <t>Punkty za średnią ocen z zakresu obowiązkowych przedmiotów kształcenia ogólnego:</t>
  </si>
  <si>
    <t xml:space="preserve">"INSTRUKCJA WYPEŁNIANIA WNIOSKU O PRZYZNANIE STYPENDIUM" </t>
  </si>
  <si>
    <t xml:space="preserve">Wniosek o przyznanie stypendium należy wypełnić ELEKTRONICZNIE. </t>
  </si>
  <si>
    <t>1. Konkursy i olimpiady</t>
  </si>
  <si>
    <t>punktów z tytułu uzyskanych przez Ucznia szczególnie uzdolnionego osiągnięć w konkursach i olimpiadach.</t>
  </si>
  <si>
    <t>Olimpiada Informatyczna – Fundacja Rozwoju Informatyki w Warszawie</t>
  </si>
  <si>
    <t>III. 1. Uczeń zamieszkuje na obszarze wiejskim</t>
  </si>
  <si>
    <t>z tytułu zamieszkiwania Ucznia szczególnie uzdolnionego na obszarze wiejskim wg klasyfikacji DEGURBA.</t>
  </si>
  <si>
    <t>III. 2. Rodzina ucznia znajduje się w trudnej sytuacji materialnej</t>
  </si>
  <si>
    <t>III. 3. Uczeń jest członkiem rodziny wielodzietnej</t>
  </si>
  <si>
    <t>Niniejszym, w celu udowodnienia okoliczności, na które się powołuję załączam do wniosku:</t>
  </si>
  <si>
    <r>
      <t>w związku z trudną sytuacją materialną rodziny Ucznia szczególnie uzdolnionego</t>
    </r>
    <r>
      <rPr>
        <sz val="11"/>
        <color rgb="FFFF0000"/>
        <rFont val="Arial Narrow"/>
        <family val="2"/>
        <charset val="238"/>
      </rPr>
      <t>.</t>
    </r>
  </si>
  <si>
    <t>Liczba sztuk:</t>
  </si>
  <si>
    <t>Inny (podać jaki):</t>
  </si>
  <si>
    <r>
      <t xml:space="preserve">Wypełnieniu podlegają wyłącznie pola, zawierające listy rozwijane oznaczone </t>
    </r>
    <r>
      <rPr>
        <b/>
        <sz val="11"/>
        <color rgb="FF00B050"/>
        <rFont val="Arial Narrow"/>
        <family val="2"/>
        <charset val="238"/>
      </rPr>
      <t>zieloną</t>
    </r>
    <r>
      <rPr>
        <sz val="11"/>
        <color theme="1"/>
        <rFont val="Arial Narrow"/>
        <family val="2"/>
        <charset val="238"/>
      </rPr>
      <t xml:space="preserve"> adnotacją "</t>
    </r>
    <r>
      <rPr>
        <b/>
        <i/>
        <sz val="11"/>
        <color rgb="FF00B050"/>
        <rFont val="Arial Narrow"/>
        <family val="2"/>
        <charset val="238"/>
      </rPr>
      <t>- wybierz -</t>
    </r>
    <r>
      <rPr>
        <sz val="11"/>
        <color theme="1"/>
        <rFont val="Arial Narrow"/>
        <family val="2"/>
        <charset val="238"/>
      </rPr>
      <t>"</t>
    </r>
  </si>
  <si>
    <t>Uczestnictwo w zajęciach przewidzianych tokiem studiów na kierunkach zgodnych z uzdolnieniami w zakresie przedmiotów przyrodniczych, informatycznych, języków obcych nowożytnych, matematyki lub przedsiębiorczości</t>
  </si>
  <si>
    <r>
      <t xml:space="preserve">oraz pola o </t>
    </r>
    <r>
      <rPr>
        <b/>
        <sz val="11"/>
        <color rgb="FF00B050"/>
        <rFont val="Arial Narrow"/>
        <family val="2"/>
        <charset val="238"/>
      </rPr>
      <t>zielonym</t>
    </r>
  </si>
  <si>
    <t>tle.</t>
  </si>
  <si>
    <t>II. 1. B Olimpiady</t>
  </si>
  <si>
    <t>Ucznia:</t>
  </si>
  <si>
    <t xml:space="preserve">Podpis </t>
  </si>
  <si>
    <t>Wnioskodawcy:</t>
  </si>
  <si>
    <t xml:space="preserve">UWAGA! Jeżeli Wnioskodawca ubiega się o dodatkowe punkty w ww. kryterium należy dołączyć do wniosku oświadczenie o wywodzeniu się Ucznia z rodziny wielodzietnej.
</t>
  </si>
  <si>
    <t xml:space="preserve">UWAGA! Jeżeli Wnioskodawca ubiega się o dodatkowe punkty w ww. kryterium należy dołączyć do wniosku oryginał lub kserokopię poświadczoną za zgodność z oryginałem aktualnego orzeczenia o niepełnosprawności Ucznia. Wnioskodawca uprawniony jest do anonimizacji (zaczernienia uniemożliwiającego odczytanie) symbolu przyczyny niepełnosprawności, wskazań o których mowa w art. 6b ust. 3 pkt 1-9 ustawy z dnia 27 sierpnia 1997 r. o rehablitacji zawodowej i społecznej oraz zatrudnieniu osób niepełnosprawnych określonych przez skład orzekający, w tym również zawartych w uzasadnieniu i pouczeniu orzeczenia.
</t>
  </si>
  <si>
    <t>Spytkowice (p.oświęcimski)</t>
  </si>
  <si>
    <t>Spytkowice (p.nowosądecki)</t>
  </si>
  <si>
    <t>jestem przedstawicielem ustawowym/ opiekunem prawnym/lub inną osobą upoważnioną do działania w jego imieniu, zawartych we wniosku o przyznanie stypendium przez Administratora danych osobowych – Województwo Małopolskie, z siedzibą w Krakowie, ul. Basztowa 22, 31-156 Kraków, adres do korespondencji ul. Racławicka 56, 30-017 Kraków w celu przeprowadzenia naboru wniosków o przyznanie stypendium i ich oceny, a w przypadku otrzymania stypendium również w celu realizacji projektu pn. „Regionalny Program Stypendialny". Wyrażenie zgody jest dobrowolne, jednak niezbędne do realizacji wskazanego wyżej celu. Jednocześnie oświadczam, że zapoznałam/em się z klauzulami informacyjnymi RODO.</t>
  </si>
  <si>
    <t>obecnie</t>
  </si>
  <si>
    <t>Język obcy nowożytny</t>
  </si>
  <si>
    <t>Język obcy nowożytny (1)</t>
  </si>
  <si>
    <t>Język obcy nowożytny (2)</t>
  </si>
  <si>
    <t>poprzedni rok, za który będzie stypendium</t>
  </si>
  <si>
    <t>Rok za który stypendium</t>
  </si>
  <si>
    <t>OBSZAR WIEJSKI</t>
  </si>
  <si>
    <t>TRUDNA SYTUACJA MATERIALNA</t>
  </si>
  <si>
    <t>RODZINA WIELODZIETNA</t>
  </si>
  <si>
    <t>OSOBA NIEPEŁNOSPRAWNA</t>
  </si>
  <si>
    <t>DO OKŁADKI</t>
  </si>
  <si>
    <t>Olimpiada Wiedzy Ekologicznej – Szkoła Główna Gospodarstwa Wiejskiego w Warszawie przy wsparciu Ministra Środowiska oraz Ligi Ochrony Przyrody</t>
  </si>
  <si>
    <t>Olimpiada Astronomiczna – Planetarium i Obserwatorium Astronomiczne im. Mikołaja Kopernika w Chorzowie</t>
  </si>
  <si>
    <t>Indywidualny program lub tok nauki z przedmiotów przyrodniczych, informatycznych, języków obcych nowożytnych, matematyki lub przedsiębiorczości bądź ze wszystkich zajęć edukacyjnych</t>
  </si>
  <si>
    <t xml:space="preserve">UWAGA! Status uczestnika oznacza udział w olimpiadzie drugiego stopnia (okręgowego), natomiast status finalisty/laureta dotyczy olimpiady trzeciego stopnia (centralnego). Olimpiady takie jak m.in.: Ogólnopolska Olimpiada Przedmiotowa OLIMPUS, Ogólnopolska olimpiada z języka angielskiego OLIMPUS (Olimpusek) czy Olimpiada Wiedzy Archimedes.Plus nie były organizowane w oparciu o przepisy wydane przez ministra właściwego ds. edukacji. </t>
  </si>
  <si>
    <r>
      <t xml:space="preserve">Inna (podać jaka): </t>
    </r>
    <r>
      <rPr>
        <sz val="10.5"/>
        <color rgb="FFFF0000"/>
        <rFont val="Arial Narrow"/>
        <family val="2"/>
        <charset val="238"/>
      </rPr>
      <t>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t>
    </r>
  </si>
  <si>
    <t>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t>
  </si>
  <si>
    <t>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t>
  </si>
  <si>
    <r>
      <t xml:space="preserve">Dokładny adres zamieszkania, </t>
    </r>
    <r>
      <rPr>
        <sz val="11"/>
        <color rgb="FFFF0000"/>
        <rFont val="Arial Narrow"/>
        <family val="2"/>
        <charset val="238"/>
      </rPr>
      <t>w tym powiat,</t>
    </r>
    <r>
      <rPr>
        <sz val="11"/>
        <color theme="1"/>
        <rFont val="Arial Narrow"/>
        <family val="2"/>
        <charset val="238"/>
      </rPr>
      <t xml:space="preserve"> Ucznia szczególnie uzdolnionego:</t>
    </r>
  </si>
  <si>
    <t>VI. Sprawdzenie poprawności wypełnienia wniosku</t>
  </si>
  <si>
    <t>Numer strony</t>
  </si>
  <si>
    <t>000</t>
  </si>
  <si>
    <t>001</t>
  </si>
  <si>
    <t>011</t>
  </si>
  <si>
    <t>101</t>
  </si>
  <si>
    <t>100</t>
  </si>
  <si>
    <t>110</t>
  </si>
  <si>
    <t>010</t>
  </si>
  <si>
    <t>wszystkie dane zostały wprowadzone</t>
  </si>
  <si>
    <t>111</t>
  </si>
  <si>
    <t>Pole uczeń</t>
  </si>
  <si>
    <t>Pole wniskodawca</t>
  </si>
  <si>
    <t>Pole dane osobowe</t>
  </si>
  <si>
    <t>Deklaracja</t>
  </si>
  <si>
    <t>Wybór roku ITN/IPN lub/i wybór studiów</t>
  </si>
  <si>
    <t>00</t>
  </si>
  <si>
    <t>01</t>
  </si>
  <si>
    <t>10</t>
  </si>
  <si>
    <t>11</t>
  </si>
  <si>
    <t>zamieszkanie</t>
  </si>
  <si>
    <t>województwo</t>
  </si>
  <si>
    <t>gmina</t>
  </si>
  <si>
    <t>sytacja mat.</t>
  </si>
  <si>
    <t>wieledzietność</t>
  </si>
  <si>
    <t>niepełnosprawność</t>
  </si>
  <si>
    <t>000000</t>
  </si>
  <si>
    <t>000001</t>
  </si>
  <si>
    <t>000010</t>
  </si>
  <si>
    <t>000011</t>
  </si>
  <si>
    <t>000100</t>
  </si>
  <si>
    <t>000101</t>
  </si>
  <si>
    <t>000110</t>
  </si>
  <si>
    <t>000111</t>
  </si>
  <si>
    <t>001000</t>
  </si>
  <si>
    <t>001001</t>
  </si>
  <si>
    <t>001010</t>
  </si>
  <si>
    <t>001011</t>
  </si>
  <si>
    <t>001100</t>
  </si>
  <si>
    <t>001101</t>
  </si>
  <si>
    <t>001110</t>
  </si>
  <si>
    <t>001111</t>
  </si>
  <si>
    <t>010000</t>
  </si>
  <si>
    <t>010001</t>
  </si>
  <si>
    <t>010010</t>
  </si>
  <si>
    <t>010011</t>
  </si>
  <si>
    <t>010100</t>
  </si>
  <si>
    <t>010101</t>
  </si>
  <si>
    <t>010110</t>
  </si>
  <si>
    <t>010111</t>
  </si>
  <si>
    <t>011000</t>
  </si>
  <si>
    <t>011001</t>
  </si>
  <si>
    <t>011010</t>
  </si>
  <si>
    <t>011011</t>
  </si>
  <si>
    <t>011100</t>
  </si>
  <si>
    <t>011101</t>
  </si>
  <si>
    <t>011110</t>
  </si>
  <si>
    <t>011111</t>
  </si>
  <si>
    <t>100000</t>
  </si>
  <si>
    <t>100001</t>
  </si>
  <si>
    <t>100010</t>
  </si>
  <si>
    <t>100011</t>
  </si>
  <si>
    <t>100100</t>
  </si>
  <si>
    <t>100101</t>
  </si>
  <si>
    <t>100110</t>
  </si>
  <si>
    <t>100111</t>
  </si>
  <si>
    <t>101000</t>
  </si>
  <si>
    <t>101001</t>
  </si>
  <si>
    <t>101010</t>
  </si>
  <si>
    <t>101011</t>
  </si>
  <si>
    <t>101100</t>
  </si>
  <si>
    <t>101101</t>
  </si>
  <si>
    <t>101110</t>
  </si>
  <si>
    <t>101111</t>
  </si>
  <si>
    <t>110000</t>
  </si>
  <si>
    <t>110001</t>
  </si>
  <si>
    <t>110010</t>
  </si>
  <si>
    <t>110011</t>
  </si>
  <si>
    <t>110100</t>
  </si>
  <si>
    <t>110101</t>
  </si>
  <si>
    <t>110110</t>
  </si>
  <si>
    <t>110111</t>
  </si>
  <si>
    <t>111000</t>
  </si>
  <si>
    <t>111001</t>
  </si>
  <si>
    <t>111010</t>
  </si>
  <si>
    <t>111011</t>
  </si>
  <si>
    <t>111100</t>
  </si>
  <si>
    <t>111101</t>
  </si>
  <si>
    <t>111110</t>
  </si>
  <si>
    <t>111111</t>
  </si>
  <si>
    <t>Wykaz danych do uzupełnienia</t>
  </si>
  <si>
    <t>→</t>
  </si>
  <si>
    <t>→ proszę wybrać z listy - "Uczeń uczęszcza do klasy:"</t>
  </si>
  <si>
    <t>→ proszę wybrać z listy - "Wnioskodawcą jest:"</t>
  </si>
  <si>
    <t>→ proszę wybrać z listy odpowiednią opcję dot. przyznania dodatkowych punktów z tytułu uczestnictwa w niestandardowych formach kształcenia</t>
  </si>
  <si>
    <t>→ proszę wybrać rok z listy "Indywidualny program lub tok nauki (…)" lub/i "Uczestnictwo w zajęciach przewidzianych tokiem studiów (…)"</t>
  </si>
  <si>
    <t>→ proszę wybrać z listy odpowiednią opcję dot. przyznania dodatkowych punktów z tytułu zamieszkiwania na obszarze wiejskim</t>
  </si>
  <si>
    <t>→ proszę wybrać województwo z listy</t>
  </si>
  <si>
    <t>→ proszę wybrać gminę z listy</t>
  </si>
  <si>
    <t>→ proszę wybrać z listy odpowiednią opcję dot. przyznania dodatkowych punktów w związku z trudną sytacją materialną</t>
  </si>
  <si>
    <t>→ proszę wybrać z listy odpowiednią opcję dot. przyznania dodatkowych punktów ze względu na okoliczność pochodzenia z rodziny wielodzietnej</t>
  </si>
  <si>
    <t>→ proszę wybrać z listy odpowiednią opcję dot. przyznania dodatkowych punktów ze względu na niepełnosprawność</t>
  </si>
  <si>
    <t>II. 2. Niestandardowe formy kształcenia</t>
  </si>
  <si>
    <t xml:space="preserve">Kopia regulaminu studiów wyższych poświadczona za zgodność z oryginałem na podstawie, którego zajęcia przewidziane tokiem studiów wyższych zostały zoorganizowane </t>
  </si>
  <si>
    <t>III. 4. Uczeń jest osobą niepełnosprawną</t>
  </si>
  <si>
    <t>Potwierdzam, że zapoznałem się z Regulaminem wsparcia uczniów szczególnie uzdolnionych w zakresie przedmiotów przyrodniczych, informatycznych, języków obcych nowożytnych, matematyki lub przedsiębiorczości w ramach Poddziałania 10.1.5 Regionalnego Programu Operacyjnego Województwa Małopolskiego na lata 2014-2020 przyjętym Uchwałą Nr XL/621/17 Sejmiku Województwa Małopolskiego z dnia 28 sierpnia 2017 r. (Dz. Urz. Woj. Małopolskiego z 2017 r., poz. 5511, z póżn. zm.).</t>
  </si>
  <si>
    <t>Wniosek o przyznanie stypendium na rok szkolny 2020/2021</t>
  </si>
  <si>
    <t>Przedmioty realizowane przez Ucznia szczególnie uzdolnionego w roku szkolnym 2019/2020</t>
  </si>
  <si>
    <t>2019/2020</t>
  </si>
  <si>
    <t>Konkurs Tematyczny „Od algorytmu do programu”</t>
  </si>
  <si>
    <t>Małopolski Konkurs Języka Hiszpańskiego</t>
  </si>
  <si>
    <t>Olimpiada Biologiczna – Polskie Towarzystwo Przyrodników w Krakowie</t>
  </si>
  <si>
    <t>Olimpiada Geograficzna – Polskie Towarzystwo Geograficzne w Warszawie</t>
  </si>
  <si>
    <t>Olimpiada  Matematyczna Juniorów – Stowarzyszenie na Rzecz Edukacji Matematycznej w Warszawie</t>
  </si>
  <si>
    <t>Ogólnopolska Olimpiada o Diamentowy Indeks AGH – Akademia Górniczo-Hutnicza im. Stanisława Staszica w Krakowie</t>
  </si>
  <si>
    <t>Olimpiada Informatyczna Juniorów – Fundacja Rozwoju Informatyki w Warszawie</t>
  </si>
  <si>
    <t>Olimpiada Języka Angielskiego – Wyższa Szkoła Języków Obcych im. Samuela Lindego w Poznaniu</t>
  </si>
  <si>
    <t>Olimpiada Języka Angielskiego Juniorów – Wyższa Szkoła Języków Obcych im. Samuela Lindego w Poznaniu</t>
  </si>
  <si>
    <t>Ogólnopolska Olimpiada Języka Niemieckiego – Wyższa Szkoła Języków Obcych im. Samuela Lindego w Poznaniu</t>
  </si>
  <si>
    <t>Olimpiada Lingwistyki Matematycznej – Fundacja Matematyków Wrocławskich</t>
  </si>
  <si>
    <t>Wyzwanie Międzynarodowej Olimpiady Biologicznej – International Biology Olympiad IBO Challenge 2020: IBO Challenge 2020 (A Substitute for the 31st IBO Nagasaki, JAPAN) 11-13.08.2020,</t>
  </si>
  <si>
    <t>Międzynarodowa Olimpiada Chemiczna – International Chemistry Olympiad (IChO): 52nd International Chemistry Olympiad (IChO), Istambul, Turkey 25.07.2020,</t>
  </si>
  <si>
    <t xml:space="preserve">Międzynarodowa Młodzieżowa Olimpiada Przyrodnicza – International Junior Science Olympiad (IJSO): 16th International Junior Science Olympiad (IJSO), Doha, Qatar 3-12.12.2019, </t>
  </si>
  <si>
    <t>Bałtycka Olimpiada Informatyczna – Baltic Olympiad in Informatics (BOI): 26th Baltic Olympiad in Informatics (BOI), Latvia, 20-22.07.2020,</t>
  </si>
  <si>
    <t>Zawody Matematyczne Państw Bałtyckich (Baltic Way) – Baltic Way Mathematical Team Contest: Baltic Way Mathematical Team Contest, Szczecin, Poland, 15-19.11.2019,</t>
  </si>
  <si>
    <t>Europejska Olimpiada Matematyczna dla Dziewcząt – European Girls’ Mathematical Olympiad (EGMO): 8th European Girls’ Mathematical Olympiad (EGMO), Egmond aan Zee, Netherlands 15-21.4.2020,</t>
  </si>
  <si>
    <t>Środkowoeuropejska Olimpiada Matematyczna – Middle European Mathematical Olympiad (MEMO): 14th Middle European Mathematical Olympiad (MEMO), Online 29.08.2020</t>
  </si>
  <si>
    <t>Olimpiada Informatyczna Krajów Europy Środkowej – Central European Olympiad In Informatics (CEOI):27th Central European Olympiad In Informatics (CEOI), Nagykanizsa, Hungary23-29.08.2020,</t>
  </si>
  <si>
    <t xml:space="preserve">UWAGA! Jeżeli Wnioskodawca ubiega się o dodatkowe punkty w ww. kryterium należy dołączyć do wniosku oryginał lub kserokopię poświadczoną za zgodność z oryginałem decyzji w sprawie ustalenia prawa do zasiłku rodzinnego lub dodatków do zasiłku rodzinnego lub oświadczenie o przysługującym uprawnieniu do otrzymania zasiłku rodzinnego oraz dodatków do zasiłku rodzinnego, gdy sprawa o ustalenie prawa do zasiłku rodzinnego oraz dodatków do zasiłku rodzinnego jest w toku - w takim przypadku Wnioskodawca zobowiązany jest do przedłożenia decyzji ustalającej to prawo najpóźniej na 7 dni przed utworzeniem list, pod rygorem nie udowodnienia okoliczności, na którą Wnioskodawca się powołuje. Rodzina ucznia znajduje się w trudnej sytuacji materialnej, gdy ze względu na uzyskany dochód za 2019 rok właściwy organ administracji ustalił decyzją prawo do zasiłku rodzinnego oraz dodatków do zasiłku rodzinnego.
</t>
  </si>
  <si>
    <t>Świadectwo szkolne za rok szkolny 2019/2020 - oryginał lub kopia poświadczona za zgodność z oryginałem;</t>
  </si>
  <si>
    <t xml:space="preserve">Zaświadczenie lub inny dokument ze wskazaniem rocznych ocen klasyfikacyjnych w roku szkolnym 2019/2020 (m.in. w przypadku posiadania świadectwa ukończenia szkoły); </t>
  </si>
  <si>
    <t>Zaświadczenie organizatora konkursu lub olimpiady (o ile okoliczność ta nie została poświadczona na świadectwie szkolnym za rok szkolny 2019/2020) - oryginał lub kopia poświadczona za zgodność z oryginałem;</t>
  </si>
  <si>
    <t>Zezwolenie na indywidualny program lub tok nauki (o ile okoliczność ta nie została poświadczona na świadectwie szkolnym za rok szkolny 2019/2020) - oryginał lub kopia poświadczona za zgodność z oryginałem;</t>
  </si>
  <si>
    <t>Oświadczam, że we współpracy z Opiekunem dydaktycznym sporządziłem w formie pisemnej Indywidualny Plan Rozwoju na rok szkolny 2020/2021 względnie zobowiązuję się do jego opracowania w formie pisemnej nie później niż w terminie do 30 dni od dnia zakończenia naboru wniosków o przyznanie stypendium na rok szkolny 2020/2021. Jednocześnie oświadczam, że w przypadku przyznania stypendium przedłożę bez zbędnej zwłoki ww. formularz oraz pozostałe dokumenty wymagane Regulaminem.</t>
  </si>
  <si>
    <t>Plastyka</t>
  </si>
  <si>
    <t>5 szkoły podstawowej</t>
  </si>
  <si>
    <t>6 szkoły podstawowej</t>
  </si>
  <si>
    <t>7 szkoły podstawowej</t>
  </si>
  <si>
    <t>8 szkoły podstawowej</t>
  </si>
  <si>
    <t>1 branżowej szkoły I stopnia</t>
  </si>
  <si>
    <t>2 branżowej szkoły I stopnia</t>
  </si>
  <si>
    <t>3 branżowej szkoły I stopnia</t>
  </si>
  <si>
    <t>4 szkoły podstawowej</t>
  </si>
  <si>
    <t>1 branżowej</t>
  </si>
  <si>
    <t>2 branżowej</t>
  </si>
  <si>
    <t>2 LO lub technikum (po podstawowej z oddziałami gimnazjalnymi lub po gimnazjum)</t>
  </si>
  <si>
    <t>1 LO lub technikum (po podstawowej z oddziałami gimnazjalnymi lub po gimnazjum)</t>
  </si>
  <si>
    <t>3 technikum (po podstawowej z oddziałami gimnazjalnymi lub po gimnazjum)</t>
  </si>
  <si>
    <t xml:space="preserve">1 liceum ogólnokształcącego lub technikum dla absolwentów 8 klasowej szkoły podstawowej </t>
  </si>
  <si>
    <t>2 szkoły ponadpodstawowej dla absolwentów gimnazjów lub szkół podstawowych z oddziałami gimnazjalnymi</t>
  </si>
  <si>
    <t>3 szkoły ponadpodstawowej dla absolwentów gimnazjów lub szkół podstawowych z oddziałami gimnazjalnymi</t>
  </si>
  <si>
    <t>4 szkoły ponadpodstawowej dla absolwentów gimnazjów lub szkół podstawowych z oddziałami gimnazjalnymi</t>
  </si>
  <si>
    <t>3 Klasa technikum (po podstawowej z oddziałami gimnazjalnymi lub po gimnazjum)</t>
  </si>
  <si>
    <t>1 LO  lub technikum (po podstawowej z oddziałami gimnazjalnymi lub po gimnazjum)</t>
  </si>
  <si>
    <t>2 LO  lub technikum (po podstawowej z oddziałami gimnazjalnymi lub po gimnazjum)</t>
  </si>
  <si>
    <t xml:space="preserve">1 LO lub technikum dla absolwentów 8 klasowej szkoły podstawowej </t>
  </si>
  <si>
    <t>1 branżowej szkoły I stopnia1</t>
  </si>
  <si>
    <t>1 branżowej szkoły I stopnia2</t>
  </si>
  <si>
    <t>1 branżowej szkoły I stopnia3</t>
  </si>
  <si>
    <t>1 branżowej szkoły I stopnia4</t>
  </si>
  <si>
    <t>1 branżowej szkoły I stopnia5</t>
  </si>
  <si>
    <t>2 branżowej szkoły I stopnia1</t>
  </si>
  <si>
    <t>2 branżowej szkoły I stopnia2</t>
  </si>
  <si>
    <t>2 branżowej szkoły I stopnia3</t>
  </si>
  <si>
    <t>2 branżowej szkoły I stopnia4</t>
  </si>
  <si>
    <t>2 branżowej szkoły I stopnia5</t>
  </si>
  <si>
    <t>3 branżowej szkoły I stopnia1</t>
  </si>
  <si>
    <t>3 branżowej szkoły I stopnia2</t>
  </si>
  <si>
    <t>3 branżowej szkoły I stopnia3</t>
  </si>
  <si>
    <t>3 branżowej szkoły I stopnia4</t>
  </si>
  <si>
    <t>3 branżowej szkoły I stopnia5</t>
  </si>
  <si>
    <t>2 szkoły ponadpodstawowej dla absolwentów gimnazjów lub szkół podstawowych z oddziałami gimnazjalnymi1</t>
  </si>
  <si>
    <t>2 szkoły ponadpodstawowej dla absolwentów gimnazjów lub szkół podstawowych z oddziałami gimnazjalnymi2</t>
  </si>
  <si>
    <t>2 szkoły ponadpodstawowej dla absolwentów gimnazjów lub szkół podstawowych z oddziałami gimnazjalnymi3</t>
  </si>
  <si>
    <t>2 szkoły ponadpodstawowej dla absolwentów gimnazjów lub szkół podstawowych z oddziałami gimnazjalnymi4</t>
  </si>
  <si>
    <t>2 szkoły ponadpodstawowej dla absolwentów gimnazjów lub szkół podstawowych z oddziałami gimnazjalnymi5</t>
  </si>
  <si>
    <t>3 szkoły ponadpodstawowej dla absolwentów gimnazjów lub szkół podstawowych z oddziałami gimnazjalnymi1</t>
  </si>
  <si>
    <t>3 szkoły ponadpodstawowej dla absolwentów gimnazjów lub szkół podstawowych z oddziałami gimnazjalnymi2</t>
  </si>
  <si>
    <t>3 szkoły ponadpodstawowej dla absolwentów gimnazjów lub szkół podstawowych z oddziałami gimnazjalnymi3</t>
  </si>
  <si>
    <t>3 szkoły ponadpodstawowej dla absolwentów gimnazjów lub szkół podstawowych z oddziałami gimnazjalnymi4</t>
  </si>
  <si>
    <t>3 szkoły ponadpodstawowej dla absolwentów gimnazjów lub szkół podstawowych z oddziałami gimnazjalnymi5</t>
  </si>
  <si>
    <t>4 szkoły ponadpodstawowej dla absolwentów gimnazjów lub szkół podstawowych z oddziałami gimnazjalnymi1</t>
  </si>
  <si>
    <t>4 szkoły ponadpodstawowej dla absolwentów gimnazjów lub szkół podstawowych z oddziałami gimnazjalnymi2</t>
  </si>
  <si>
    <t>4 szkoły ponadpodstawowej dla absolwentów gimnazjów lub szkół podstawowych z oddziałami gimnazjalnymi3</t>
  </si>
  <si>
    <t>4 szkoły ponadpodstawowej dla absolwentów gimnazjów lub szkół podstawowych z oddziałami gimnazjalnymi4</t>
  </si>
  <si>
    <t>4 szkoły ponadpodstawowej dla absolwentów gimnazjów lub szkół podstawowych z oddziałami gimnazjalnymi5</t>
  </si>
  <si>
    <t>UWAGA! 1. Jeżeli Wnioskodawca ubiega się o dodatkowe punkty w ww. kryterium należy wskazać odpowiednio oraz dołączyć do wniosku oryginał lub kserokopię poświadczoną za zgodność z oryginałem zezwolenia na indywidualny program lub tok nauki (o ile okoliczność ta nie została poświadczona na świadectwie szkolnym za rok szkolny 2019/2020) lub zaświadczenia o uczestnictwie w zajęciach przewidzianych tokiem studiów wydanego przez organizatora tych zajęć wraz  z kopią regulaminu studiów wyższych na podstawie, którego zajęcia zostały zoorganizowane.  
Uczestnictwo np. w innym projekcie edukacyjnym realizowanym w ramach Regionalnego Programu Operacyjnego Województwa Małopolskiego na lata 2014-2020 nie stanowi podstawy do przyznania punktów w przedmiotowym kryterium.
2. Jeżeli Wnioskodawca nie ubiega się o dodatkowe punkty należy przejść bezpośrednio do punktu III.</t>
  </si>
  <si>
    <t>kk</t>
  </si>
  <si>
    <t>ll</t>
  </si>
  <si>
    <t>Spytkowice (p. nowotarski)</t>
  </si>
  <si>
    <t>Spytkowice (p. wadowicki)</t>
  </si>
  <si>
    <t>UWAGA! Konkursy takie jak m.in.: Krakowska Matematyka, Międzynarodowy Konkurs Matematyczny KANGUR, Międzynarodowy Konkurs Programistyczny BALTIE, Międzynarodowy Konkurs Informatyczny „Bóbr”, Ogólnopolski Konkurs Nauk Przyrodniczych „Świetlik”, Ogólnopolski Konkurs Matematyczny Pangea, Matematyka innego wymiaru – Matematyczne Mistrzostwa Polski Dzieci i Młodzieży, Ogólnopolski Konkurs Bonus TIK? TAK! Zaczaruj z Baltie, Alfik Matematyczny, Ogólnopolski Konkurs Galileo  z języka angielskiego, Ogólnopolski Konkurs przedmiotowy PINGWIN, Ogólnopolski konkurs języka angielskiego Albus, Ogólnopolski Konkurs Zuch z języka angielskiego czy Ogólnopolski Konkurs Ekologiczny nie były organizowane w oparciu o przepisy wydane przez ministra właściwego ds. edukacji.</t>
  </si>
  <si>
    <t>UWAGA! 1. Jeżeli Wnioskodawca ubiega się o dodatkowe punkty w ww. kryterium należy uzupełnić poniższe oświadczenie o zamieszkiwaniu na obszarze wiejskim.
2. Jeżeli Wnioskodawca nie ubiega się o dodatkowe punkty należy przejść bezpośrednio do punktu III. 2.
3. Obszarem wiejskim jest obszar uznany w klasyfikacji jednostek przestrzennych zdefiniowanej przez Eurostat (Degree of Urbanisation - DEGURBA) za obszar o małej gęstości zaludnienia według danych dla roku referencyjnego 2012. Wykaz obszarów wiejskich udostępniony jest na stronie internetowej https://www.malopolska.pl/regionalny-program-stypendialny/regionalny-program-stypendialny-wspolfinansowany-ze-srodkow-ue/20202021</t>
  </si>
  <si>
    <t>UWAGA!
1. Do wniosku należy dołączyć oryginał lub kserokopię poświadczoną za zgodność z oryginałem świadectwa szkolnego za rok szkolny 2019/2020 lub zaświadczenie ze wskazaniem rocznych ocen klasyfikacyjnych w roku szkolnym 2019/2020.
2. W przypadku świadectwa ukończenia szkoły należy przedłożyć dodatkowy dokument np. zaświadczenie ze wskazaniem rocznych ocen klasyfikacyjnych w roku szkolnym 2019/2020.
3. Wykazy przedmiotów udostępnione są na stronie internetowej https://www.malopolska.pl/regionalny-program-stypendialny/regionalny-program-stypendialny-wspolfinansowany-ze-srodkow-ue/20202021</t>
  </si>
  <si>
    <t>1 liceum ogólnokształcącego lub technikum dla absolwentów 8 - klasowej szkoły podstawowej1</t>
  </si>
  <si>
    <t>1 liceum ogólnokształcącego lub technikum dla absolwentów 8 - klasowej szkoły podstawowej2</t>
  </si>
  <si>
    <t>1 liceum ogólnokształcącego lub technikum dla absolwentów 8 - klasowej szkoły podstawowej3</t>
  </si>
  <si>
    <t>2 liceum ogólnokształcącego lub technikum dla absolwentów 8 - klasowej szkoły podstawowej1</t>
  </si>
  <si>
    <t>2 liceum ogólnokształcącego lub technikum dla absolwentów 8 - klasowej szkoły podstawowej2</t>
  </si>
  <si>
    <t>2 liceum ogólnokształcącego lub technikum dla absolwentów 8 - klasowej szkoły podstawowej3</t>
  </si>
  <si>
    <t>2 liceum ogólnokształcącego lub technikum dla absolwentów 8 - klasowej szkoły podstawowej4</t>
  </si>
  <si>
    <t>1 liceum ogólnokształcącego lub technikum dla absolwentów 8 - klasowej szkoły podstawowej4</t>
  </si>
  <si>
    <t>1 liceum ogólnokształcącego lub technikum dla absolwentów 8 - klasowej szkoły podstawowej5</t>
  </si>
  <si>
    <t>2 liceum ogólnokształcącego lub technikum dla absolwentów 8 - klasowej szkoły podstawowej5</t>
  </si>
  <si>
    <t>1 liceum ogólnokształcącego lub technikum dla absolwentów 8 - klasowej szkoły podstawowej</t>
  </si>
  <si>
    <t>2 liceum ogólnokształcącego lub technikum dla absolwentów 8 - klasowej szkoły podstawowej</t>
  </si>
  <si>
    <r>
      <t>Inny (podać jaki):</t>
    </r>
    <r>
      <rPr>
        <sz val="10.5"/>
        <color rgb="FFFF0000"/>
        <rFont val="Arial Narrow"/>
        <family val="2"/>
        <charset val="238"/>
      </rPr>
      <t xml:space="preserve">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t>
    </r>
  </si>
  <si>
    <t>UWAGA!
Należy wskazać klasę, do której Uczeń uczęszcza w bieżącym roku szkolnym tj. 2020/2021</t>
  </si>
  <si>
    <t>UWAGA! 1. Jeżeli Wnioskodawca ubiega się o dodatkowe punkty w ww. kryterium należy wskazać odpowiednio w punktach II. 1. A-C oraz dołączyć do wniosku każdorazowo oryginał lub kserokopię poświadczoną za zgodność z oryginałem zaświadczenia organizatora konkursu lub olimpiady (o ile okoliczność ta nie została poświadczona na świadectwie szkolnym za rok szkolny 2019/2020).
2. Wykazy konkursów i olimpiad oraz olimpiad międzynarodowych udostępnione są na stronie internetowej https://www.malopolska.pl/regionalny-program-stypendialny/regionalny-program-stypendialny-wspolfinansowany-ze-srodkow-ue/20202021
3. Jeżeli Wnioskodawca nie ubiega się o dodatkowe punkty należy przejść bezpośrednio do punktu II. 2.</t>
  </si>
  <si>
    <r>
      <t>Kryteria dodatkowe ujęte są na "STRONACH 5-8". Na "STRONACH 5 i 8" w polu "</t>
    </r>
    <r>
      <rPr>
        <b/>
        <i/>
        <sz val="11"/>
        <color rgb="FF00B050"/>
        <rFont val="Arial Narrow"/>
        <family val="2"/>
        <charset val="238"/>
      </rPr>
      <t>- wybierz -</t>
    </r>
    <r>
      <rPr>
        <sz val="11"/>
        <rFont val="Arial Narrow"/>
        <family val="2"/>
        <charset val="238"/>
      </rPr>
      <t>"</t>
    </r>
    <r>
      <rPr>
        <sz val="11"/>
        <color theme="1"/>
        <rFont val="Arial Narrow"/>
        <family val="2"/>
        <charset val="238"/>
      </rPr>
      <t xml:space="preserve"> należy zadeklarować czy Wnioskodawca ubiega się / nie ubiega się o dodatkowe punkty poprzez wybranie z listy rozwijanej właściwej odpowiedzi i postępowanie według dalszych instrukcji. </t>
    </r>
  </si>
  <si>
    <t>Listy rozwijane z konkursami, olimpiadami i olimpiadami międzynarodowymi zawarte są na "STRONACH 5-7". W przypadku wyboru konkursu / olimpiady spoza przyjętych wykazów należy odpowiednio uzupełnić wiersze oznaczone "Inny" lub "Inne". Stosownego wskazania należy dokonać tylko i wyłącznie w przypadku uczestnictwa w konkursie / olimpiadzie zrealizowanej w oparciu o przepisy wydane przez ministra właściwego ds. edukacji.</t>
  </si>
  <si>
    <r>
      <t>Na "STRONIE 8" znajdują się cztery pola, dotyczące kryteriów eliminujących bariery edukacyjne. W każdym z nich w polu "</t>
    </r>
    <r>
      <rPr>
        <b/>
        <i/>
        <sz val="11"/>
        <color rgb="FF00B050"/>
        <rFont val="Arial Narrow"/>
        <family val="2"/>
        <charset val="238"/>
      </rPr>
      <t>- wybierz -</t>
    </r>
    <r>
      <rPr>
        <sz val="11"/>
        <color theme="1"/>
        <rFont val="Arial Narrow"/>
        <family val="2"/>
        <charset val="238"/>
      </rPr>
      <t>" należy zadeklarować czy Wnioskodawca ubiega się / nie ubiega się o dodatkowe punkty poprzez wybranie z listy rozwijanej właściwej odpowiedzi i postępowanie według dalszych instrukcji. Wskazując miejsce zamieszkania w polach "</t>
    </r>
    <r>
      <rPr>
        <b/>
        <i/>
        <sz val="11"/>
        <color rgb="FF00B050"/>
        <rFont val="Arial Narrow"/>
        <family val="2"/>
        <charset val="238"/>
      </rPr>
      <t>-wybierz-</t>
    </r>
    <r>
      <rPr>
        <sz val="11"/>
        <color theme="1"/>
        <rFont val="Arial Narrow"/>
        <family val="2"/>
        <charset val="238"/>
      </rPr>
      <t>" należy w pierwszej kolejności dokonać wyboru województwa, a następnie gminy. Lista obejmuje wszystkie gminy w Polsce, które zostały uznane przez Europejski Urząd Statystyczny (EUROSTAT) za obszar o niskiej gęstości zaludnienia według danych dla roku referencyjnego 2012.</t>
    </r>
  </si>
  <si>
    <t xml:space="preserve">Na "STRONIE 9" należy wymienić dokumenty, w tym ich liczbę, załączane do wniosku. </t>
  </si>
  <si>
    <t>"STRONA 10" zawiera oświadczenia Wnioskodawcy, w tym dotyczące przetwarzania danych osobowych.</t>
  </si>
  <si>
    <t xml:space="preserve">Po wypełnieniu wszystkich pól na "STRONACH 3-10" na "OKŁADCE" pojawi się podsumowanie punktowe. </t>
  </si>
  <si>
    <t>Na "STRONIE 11" znajduje się sprawdzenie poprawności wypełnienia wniosku. Jeśli dane wymagają uzupełnienia to informacja o tym fakcie, będzie widoczna na "STRONIE 3", a szczegóły na "STRONIE 11".</t>
  </si>
  <si>
    <t>Wniosek należy wypełnić począwszy od "STRONY 3" do "STRONY 10" (patrz: arkusze/zakładki u dołu strony/ekranu), nie omijając żadnej z nich. Arkusz/zakładka o nazwie "OKŁADKA" jest nieedytowalna (dane w niej zawarte generują się na podstawie danych wpisanych na "STRONACH 3-10").</t>
  </si>
  <si>
    <r>
      <t xml:space="preserve">Po dokonaniu na "STRONIE 3" wyboru etapu edukacyjnego/klasy automatycznie na "STRONIE 4" zostaną wygenerowane przedmioty właściwe dla danego etapu edukacyjnego. W polach oznaczonych </t>
    </r>
    <r>
      <rPr>
        <b/>
        <sz val="11"/>
        <color rgb="FF00B050"/>
        <rFont val="Arial Narrow"/>
        <family val="2"/>
        <charset val="238"/>
      </rPr>
      <t xml:space="preserve">zielonym </t>
    </r>
    <r>
      <rPr>
        <sz val="11"/>
        <rFont val="Arial Narrow"/>
        <family val="2"/>
        <charset val="238"/>
      </rPr>
      <t>tłem</t>
    </r>
    <r>
      <rPr>
        <sz val="11"/>
        <color theme="1"/>
        <rFont val="Arial Narrow"/>
        <family val="2"/>
        <charset val="238"/>
      </rPr>
      <t xml:space="preserve"> należy wpisać cyfrowo oceny ze świadectwa (tj. 6, 5, 4, itd.). Jeśli Uczeń w roku szkolnym 2019/2020 nie uzyskał co najmniej jednej z wymaganych minimalnych średnich ocen na danym etapie edukacyjnym wówczas się u dołu "STRONY 4" pojawi się </t>
    </r>
    <r>
      <rPr>
        <b/>
        <sz val="11"/>
        <color rgb="FFFF0000"/>
        <rFont val="Arial Narrow"/>
        <family val="2"/>
        <charset val="238"/>
      </rPr>
      <t xml:space="preserve">na czerwono </t>
    </r>
    <r>
      <rPr>
        <sz val="11"/>
        <color theme="1"/>
        <rFont val="Arial Narrow"/>
        <family val="2"/>
        <charset val="238"/>
      </rPr>
      <t>stosowny komunikat.</t>
    </r>
  </si>
  <si>
    <t>→ proszę uzupełnić obowiązkowe pola na zielonym tle na STRONIE 3</t>
  </si>
  <si>
    <t>UWAGA! W przypadku zaznaczenia opcji „Nie wyrażam zgody” wniosek nie będzie podlegał rozpoznaniu ponieważ wyrażenie zgody na przetwarzanie danych osobowych jest niezbędne do przeprowadzenia naboru wniosków o przyznanie stypendium i ich oceny, a w przypadku otrzymania stypendium również w celu realizacji projektu pn. „Regionalny Program Stypendialny"!</t>
  </si>
  <si>
    <r>
      <t>* Tel.:</t>
    </r>
    <r>
      <rPr>
        <sz val="6"/>
        <color theme="1"/>
        <rFont val="Arial Narrow"/>
        <family val="2"/>
        <charset val="238"/>
      </rPr>
      <t>*opcjonalnie</t>
    </r>
  </si>
  <si>
    <r>
      <t>* E-mail:</t>
    </r>
    <r>
      <rPr>
        <sz val="6"/>
        <color theme="1"/>
        <rFont val="Arial Narrow"/>
        <family val="2"/>
        <charset val="238"/>
      </rPr>
      <t>*opcjonalnie</t>
    </r>
  </si>
  <si>
    <t>Załącznik nr 6
do uchwały Nr 1764/20
Zarządu Województwa Małopolskiego
z dnia 8 grudnia 2020 r.</t>
  </si>
  <si>
    <t xml:space="preserve">Po wypełnieniu wniosku należy go zapisać, wydrukować wybierając opcję "drukuj cały skoroszyt" lub analogiczną opcję np. "drukuj wszystkie strony", a następnie podpisać. Na "STRONIE 10" własnoręczny podpis winien złożyć zarówno Wnioskodawca, jak i Uczeń (chyba, że wniosek dotyczy pełnoletniego Ucznia, który jest jednocześnie Wnioskodawcą, wówczas wystarczy podpis jako Wnioskodawca).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</si>
</sst>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50" x14ac:knownFonts="1">
    <font>
      <sz val="11"/>
      <color theme="1"/>
      <name val="Calibri"/>
      <family val="2"/>
      <scheme val="minor"/>
    </font>
    <font>
      <sz val="11"/>
      <color theme="1"/>
      <name val="Arial Narrow"/>
      <family val="2"/>
      <charset val="238"/>
    </font>
    <font>
      <b/>
      <sz val="11"/>
      <color theme="1"/>
      <name val="Arial Narrow"/>
      <family val="2"/>
      <charset val="238"/>
    </font>
    <font>
      <b/>
      <sz val="11"/>
      <color theme="1"/>
      <name val="Calibri"/>
      <family val="2"/>
      <scheme val="minor"/>
    </font>
    <font>
      <sz val="10"/>
      <color theme="1"/>
      <name val="Arial Narrow"/>
      <family val="2"/>
      <charset val="238"/>
    </font>
    <font>
      <sz val="9"/>
      <color theme="1"/>
      <name val="Arial Narrow"/>
      <family val="2"/>
      <charset val="238"/>
    </font>
    <font>
      <sz val="9"/>
      <color theme="1"/>
      <name val="Calibri"/>
      <family val="2"/>
      <scheme val="minor"/>
    </font>
    <font>
      <i/>
      <sz val="10"/>
      <color theme="1"/>
      <name val="Arial Narrow"/>
      <family val="2"/>
      <charset val="238"/>
    </font>
    <font>
      <b/>
      <sz val="16"/>
      <color theme="1"/>
      <name val="Arial Narrow"/>
      <family val="2"/>
      <charset val="238"/>
    </font>
    <font>
      <b/>
      <sz val="11"/>
      <name val="Arial Narrow"/>
      <family val="2"/>
      <charset val="238"/>
    </font>
    <font>
      <sz val="11"/>
      <name val="Calibri"/>
      <family val="2"/>
      <scheme val="minor"/>
    </font>
    <font>
      <sz val="11"/>
      <color theme="1"/>
      <name val="Arial"/>
      <family val="2"/>
      <charset val="238"/>
    </font>
    <font>
      <sz val="10"/>
      <color theme="1"/>
      <name val="Calibri"/>
      <family val="2"/>
      <scheme val="minor"/>
    </font>
    <font>
      <sz val="10"/>
      <color theme="1"/>
      <name val="Arial"/>
      <family val="2"/>
      <charset val="238"/>
    </font>
    <font>
      <i/>
      <sz val="11"/>
      <color theme="1"/>
      <name val="Arial Narrow"/>
      <family val="2"/>
      <charset val="238"/>
    </font>
    <font>
      <b/>
      <sz val="11"/>
      <color rgb="FFFF0000"/>
      <name val="Arial"/>
      <family val="2"/>
      <charset val="238"/>
    </font>
    <font>
      <b/>
      <i/>
      <sz val="11"/>
      <color theme="1"/>
      <name val="Arial Narrow"/>
      <family val="2"/>
      <charset val="238"/>
    </font>
    <font>
      <b/>
      <sz val="12"/>
      <color theme="1"/>
      <name val="Arial Narrow"/>
      <family val="2"/>
      <charset val="238"/>
    </font>
    <font>
      <sz val="10.7"/>
      <color theme="1"/>
      <name val="Arial Narrow"/>
      <family val="2"/>
      <charset val="238"/>
    </font>
    <font>
      <i/>
      <sz val="11"/>
      <color rgb="FFFF0000"/>
      <name val="Arial Narrow"/>
      <family val="2"/>
      <charset val="238"/>
    </font>
    <font>
      <u/>
      <sz val="11"/>
      <color theme="10"/>
      <name val="Calibri"/>
      <family val="2"/>
      <scheme val="minor"/>
    </font>
    <font>
      <sz val="10"/>
      <color theme="1"/>
      <name val="Calibri"/>
      <family val="2"/>
      <charset val="238"/>
      <scheme val="minor"/>
    </font>
    <font>
      <b/>
      <sz val="11"/>
      <color rgb="FFFF0000"/>
      <name val="Arial Narrow"/>
      <family val="2"/>
      <charset val="238"/>
    </font>
    <font>
      <i/>
      <sz val="10"/>
      <color rgb="FFFF0000"/>
      <name val="Arial Narrow"/>
      <family val="2"/>
      <charset val="238"/>
    </font>
    <font>
      <sz val="10.6"/>
      <color theme="1"/>
      <name val="Arial Narrow"/>
      <family val="2"/>
      <charset val="238"/>
    </font>
    <font>
      <b/>
      <i/>
      <sz val="11"/>
      <color rgb="FF00B050"/>
      <name val="Arial Narrow"/>
      <family val="2"/>
      <charset val="238"/>
    </font>
    <font>
      <b/>
      <sz val="11"/>
      <color rgb="FF00B050"/>
      <name val="Arial Narrow"/>
      <family val="2"/>
      <charset val="238"/>
    </font>
    <font>
      <sz val="11"/>
      <color rgb="FFFF0000"/>
      <name val="Arial Narrow"/>
      <family val="2"/>
      <charset val="238"/>
    </font>
    <font>
      <sz val="10.5"/>
      <color theme="1"/>
      <name val="Arial Narrow"/>
      <family val="2"/>
      <charset val="238"/>
    </font>
    <font>
      <sz val="11"/>
      <name val="Arial Narrow"/>
      <family val="2"/>
      <charset val="238"/>
    </font>
    <font>
      <sz val="9.4"/>
      <color theme="1"/>
      <name val="Arial Narrow"/>
      <family val="2"/>
      <charset val="238"/>
    </font>
    <font>
      <sz val="8"/>
      <name val="Calibri"/>
      <family val="2"/>
      <scheme val="minor"/>
    </font>
    <font>
      <b/>
      <sz val="8"/>
      <name val="Arial Narrow"/>
      <family val="2"/>
      <charset val="238"/>
    </font>
    <font>
      <sz val="9"/>
      <name val="Arial Narrow"/>
      <family val="2"/>
      <charset val="238"/>
    </font>
    <font>
      <b/>
      <sz val="10"/>
      <name val="Arial Narrow"/>
      <family val="2"/>
      <charset val="238"/>
    </font>
    <font>
      <sz val="10"/>
      <name val="Arial Narrow"/>
      <family val="2"/>
      <charset val="238"/>
    </font>
    <font>
      <sz val="10"/>
      <color theme="8" tint="-0.499984740745262"/>
      <name val="Arial Narrow"/>
      <family val="2"/>
      <charset val="238"/>
    </font>
    <font>
      <sz val="8"/>
      <name val="Arial Narrow"/>
      <family val="2"/>
      <charset val="238"/>
    </font>
    <font>
      <sz val="8"/>
      <color theme="1"/>
      <name val="Calibri"/>
      <family val="2"/>
      <scheme val="minor"/>
    </font>
    <font>
      <sz val="11"/>
      <color theme="8" tint="-0.499984740745262"/>
      <name val="Arial Narrow"/>
      <family val="2"/>
      <charset val="238"/>
    </font>
    <font>
      <b/>
      <sz val="8"/>
      <color theme="1"/>
      <name val="Calibri"/>
      <family val="2"/>
      <charset val="238"/>
      <scheme val="minor"/>
    </font>
    <font>
      <sz val="8"/>
      <color theme="1"/>
      <name val="Arial Narrow"/>
      <family val="2"/>
      <charset val="238"/>
    </font>
    <font>
      <i/>
      <sz val="8"/>
      <color theme="1"/>
      <name val="Arial Narrow"/>
      <family val="2"/>
      <charset val="238"/>
    </font>
    <font>
      <sz val="8"/>
      <color theme="1"/>
      <name val="Arial"/>
      <family val="2"/>
      <charset val="238"/>
    </font>
    <font>
      <sz val="10.5"/>
      <color rgb="FFFF0000"/>
      <name val="Arial Narrow"/>
      <family val="2"/>
      <charset val="238"/>
    </font>
    <font>
      <sz val="12"/>
      <color theme="1"/>
      <name val="Arial Narrow"/>
      <family val="2"/>
      <charset val="238"/>
    </font>
    <font>
      <sz val="8"/>
      <color theme="1"/>
      <name val="Calibri"/>
      <family val="2"/>
      <charset val="238"/>
      <scheme val="minor"/>
    </font>
    <font>
      <sz val="12"/>
      <color theme="1"/>
      <name val="Arial"/>
      <family val="2"/>
      <charset val="238"/>
    </font>
    <font>
      <sz val="11"/>
      <color rgb="FFFF0000"/>
      <name val="Calibri"/>
      <family val="2"/>
      <scheme val="minor"/>
    </font>
    <font>
      <sz val="6"/>
      <color theme="1"/>
      <name val="Arial Narrow"/>
      <family val="2"/>
      <charset val="238"/>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92D050"/>
        <bgColor indexed="64"/>
      </patternFill>
    </fill>
    <fill>
      <patternFill patternType="solid">
        <fgColor rgb="FFCCFFFF"/>
        <bgColor indexed="64"/>
      </patternFill>
    </fill>
    <fill>
      <patternFill patternType="solid">
        <fgColor rgb="FF69FFFF"/>
        <bgColor indexed="64"/>
      </patternFill>
    </fill>
    <fill>
      <patternFill patternType="solid">
        <fgColor theme="9" tint="0.79998168889431442"/>
        <bgColor indexed="64"/>
      </patternFill>
    </fill>
    <fill>
      <patternFill patternType="solid">
        <fgColor theme="9" tint="0.39997558519241921"/>
        <bgColor indexed="64"/>
      </patternFill>
    </fill>
  </fills>
  <borders count="18">
    <border>
      <left/>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dashDot">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theme="1"/>
      </bottom>
      <diagonal/>
    </border>
  </borders>
  <cellStyleXfs count="2">
    <xf numFmtId="0" fontId="0" fillId="0" borderId="0"/>
    <xf numFmtId="0" fontId="20" fillId="0" borderId="0" applyNumberFormat="0" applyFill="0" applyBorder="0" applyAlignment="0" applyProtection="0"/>
  </cellStyleXfs>
  <cellXfs count="444">
    <xf numFmtId="0" fontId="0" fillId="0" borderId="0" xfId="0"/>
    <xf numFmtId="0" fontId="1" fillId="0" borderId="0" xfId="0" applyFont="1" applyProtection="1">
      <protection hidden="1"/>
    </xf>
    <xf numFmtId="0" fontId="2" fillId="0" borderId="0" xfId="0" applyFont="1" applyAlignment="1" applyProtection="1">
      <alignment horizontal="center"/>
      <protection hidden="1"/>
    </xf>
    <xf numFmtId="0" fontId="1" fillId="0" borderId="0" xfId="0" applyFont="1" applyAlignment="1" applyProtection="1">
      <alignment horizontal="center" vertical="center"/>
      <protection hidden="1"/>
    </xf>
    <xf numFmtId="0" fontId="1" fillId="0" borderId="0" xfId="0" applyFont="1" applyAlignment="1" applyProtection="1">
      <alignment wrapText="1"/>
      <protection hidden="1"/>
    </xf>
    <xf numFmtId="0" fontId="1" fillId="5" borderId="0" xfId="0" applyFont="1" applyFill="1" applyAlignment="1" applyProtection="1">
      <alignment wrapText="1"/>
      <protection hidden="1"/>
    </xf>
    <xf numFmtId="0" fontId="1" fillId="0" borderId="0" xfId="0" applyFont="1" applyAlignment="1" applyProtection="1">
      <alignment horizontal="left" vertical="top" wrapText="1"/>
      <protection hidden="1"/>
    </xf>
    <xf numFmtId="0" fontId="1" fillId="0" borderId="0" xfId="0" applyFont="1" applyAlignment="1" applyProtection="1">
      <alignment vertical="top" wrapText="1"/>
      <protection hidden="1"/>
    </xf>
    <xf numFmtId="0" fontId="1" fillId="0" borderId="0" xfId="0" applyFont="1" applyAlignment="1" applyProtection="1">
      <protection hidden="1"/>
    </xf>
    <xf numFmtId="0" fontId="0" fillId="0" borderId="0" xfId="0" applyProtection="1">
      <protection hidden="1"/>
    </xf>
    <xf numFmtId="0" fontId="5" fillId="0" borderId="0" xfId="0" applyFont="1" applyProtection="1">
      <protection hidden="1"/>
    </xf>
    <xf numFmtId="0" fontId="6" fillId="0" borderId="0" xfId="0" applyFont="1" applyProtection="1">
      <protection hidden="1"/>
    </xf>
    <xf numFmtId="0" fontId="0" fillId="0" borderId="0" xfId="0" applyFont="1" applyProtection="1">
      <protection hidden="1"/>
    </xf>
    <xf numFmtId="0" fontId="1" fillId="0" borderId="0" xfId="0" applyFont="1" applyFill="1" applyBorder="1" applyAlignment="1" applyProtection="1">
      <protection hidden="1"/>
    </xf>
    <xf numFmtId="0" fontId="1" fillId="2" borderId="1" xfId="0" applyFont="1" applyFill="1" applyBorder="1" applyAlignment="1" applyProtection="1">
      <protection hidden="1"/>
    </xf>
    <xf numFmtId="0" fontId="1" fillId="0" borderId="0" xfId="0" applyFont="1" applyFill="1" applyProtection="1">
      <protection hidden="1"/>
    </xf>
    <xf numFmtId="0" fontId="1" fillId="0" borderId="0" xfId="0" applyFont="1" applyFill="1" applyBorder="1" applyAlignment="1" applyProtection="1">
      <alignment horizontal="left" vertical="top" wrapText="1"/>
      <protection hidden="1"/>
    </xf>
    <xf numFmtId="0" fontId="1" fillId="0" borderId="0" xfId="0" applyFont="1" applyFill="1" applyBorder="1" applyAlignment="1" applyProtection="1">
      <alignment horizontal="center"/>
      <protection hidden="1"/>
    </xf>
    <xf numFmtId="0" fontId="2" fillId="0" borderId="0" xfId="0" applyFont="1" applyProtection="1">
      <protection hidden="1"/>
    </xf>
    <xf numFmtId="0" fontId="1" fillId="0" borderId="0" xfId="0" applyFont="1" applyBorder="1" applyProtection="1">
      <protection hidden="1"/>
    </xf>
    <xf numFmtId="0" fontId="1" fillId="0" borderId="0" xfId="0" applyFont="1" applyAlignment="1" applyProtection="1">
      <alignment horizontal="right"/>
      <protection hidden="1"/>
    </xf>
    <xf numFmtId="0" fontId="1" fillId="0" borderId="0" xfId="0" applyFont="1" applyFill="1" applyBorder="1" applyAlignment="1" applyProtection="1">
      <alignment horizontal="left"/>
      <protection hidden="1"/>
    </xf>
    <xf numFmtId="0" fontId="1" fillId="0" borderId="0" xfId="0" applyFont="1" applyFill="1" applyBorder="1" applyAlignment="1" applyProtection="1">
      <alignment horizontal="right"/>
      <protection hidden="1"/>
    </xf>
    <xf numFmtId="0" fontId="1" fillId="0" borderId="0" xfId="0" applyFont="1" applyFill="1" applyBorder="1" applyProtection="1">
      <protection hidden="1"/>
    </xf>
    <xf numFmtId="0" fontId="4" fillId="0" borderId="0" xfId="0" applyFont="1" applyProtection="1">
      <protection hidden="1"/>
    </xf>
    <xf numFmtId="49" fontId="4" fillId="0" borderId="0" xfId="0" applyNumberFormat="1" applyFont="1" applyProtection="1">
      <protection hidden="1"/>
    </xf>
    <xf numFmtId="0" fontId="1" fillId="2" borderId="2" xfId="0" applyFont="1" applyFill="1" applyBorder="1" applyAlignment="1" applyProtection="1">
      <alignment vertical="center"/>
      <protection hidden="1"/>
    </xf>
    <xf numFmtId="0" fontId="1" fillId="0" borderId="0" xfId="0" applyFont="1" applyAlignment="1" applyProtection="1">
      <alignment horizontal="left" wrapText="1"/>
      <protection hidden="1"/>
    </xf>
    <xf numFmtId="0" fontId="1" fillId="0" borderId="3" xfId="0" applyFont="1" applyBorder="1" applyProtection="1">
      <protection hidden="1"/>
    </xf>
    <xf numFmtId="0" fontId="2" fillId="0" borderId="0" xfId="0" applyFont="1" applyFill="1" applyBorder="1" applyAlignment="1" applyProtection="1">
      <alignment horizontal="left"/>
      <protection hidden="1"/>
    </xf>
    <xf numFmtId="0" fontId="2" fillId="0" borderId="0" xfId="0" applyFont="1" applyFill="1" applyBorder="1" applyAlignment="1" applyProtection="1">
      <protection hidden="1"/>
    </xf>
    <xf numFmtId="0" fontId="2" fillId="0" borderId="0" xfId="0" applyFont="1" applyFill="1" applyBorder="1" applyAlignment="1" applyProtection="1">
      <alignment horizontal="center"/>
      <protection hidden="1"/>
    </xf>
    <xf numFmtId="0" fontId="1" fillId="0" borderId="0" xfId="0" applyFont="1" applyAlignment="1" applyProtection="1">
      <alignment horizontal="left"/>
      <protection hidden="1"/>
    </xf>
    <xf numFmtId="0" fontId="4" fillId="0" borderId="0" xfId="0" applyFont="1" applyFill="1" applyBorder="1" applyAlignment="1" applyProtection="1">
      <alignment vertical="center"/>
      <protection hidden="1"/>
    </xf>
    <xf numFmtId="0" fontId="2" fillId="0" borderId="0" xfId="0" applyFont="1" applyFill="1" applyBorder="1" applyAlignment="1" applyProtection="1">
      <alignment vertical="top" wrapText="1"/>
      <protection hidden="1"/>
    </xf>
    <xf numFmtId="0" fontId="1" fillId="0" borderId="0" xfId="0" applyFont="1" applyFill="1" applyBorder="1" applyAlignment="1" applyProtection="1">
      <alignment vertical="center"/>
      <protection hidden="1"/>
    </xf>
    <xf numFmtId="0" fontId="7" fillId="0" borderId="0" xfId="0" applyFont="1" applyFill="1" applyBorder="1" applyAlignment="1" applyProtection="1">
      <protection hidden="1"/>
    </xf>
    <xf numFmtId="0" fontId="14" fillId="0" borderId="0" xfId="0" applyFont="1" applyFill="1" applyBorder="1" applyAlignment="1" applyProtection="1">
      <protection hidden="1"/>
    </xf>
    <xf numFmtId="49" fontId="1" fillId="0" borderId="0" xfId="0" applyNumberFormat="1" applyFont="1" applyProtection="1">
      <protection hidden="1"/>
    </xf>
    <xf numFmtId="0" fontId="9" fillId="0" borderId="0" xfId="0" applyFont="1" applyFill="1" applyBorder="1" applyAlignment="1" applyProtection="1">
      <protection hidden="1"/>
    </xf>
    <xf numFmtId="0" fontId="10" fillId="0" borderId="0" xfId="0" applyFont="1" applyProtection="1">
      <protection hidden="1"/>
    </xf>
    <xf numFmtId="0" fontId="10" fillId="0" borderId="0" xfId="0" applyFont="1" applyFill="1" applyProtection="1">
      <protection hidden="1"/>
    </xf>
    <xf numFmtId="0" fontId="0" fillId="0" borderId="0" xfId="0" applyFill="1" applyProtection="1">
      <protection hidden="1"/>
    </xf>
    <xf numFmtId="0" fontId="11" fillId="0" borderId="0" xfId="0" applyFont="1" applyProtection="1">
      <protection hidden="1"/>
    </xf>
    <xf numFmtId="0" fontId="10" fillId="0" borderId="0" xfId="0" applyFont="1" applyAlignment="1" applyProtection="1">
      <protection hidden="1"/>
    </xf>
    <xf numFmtId="0" fontId="1" fillId="2" borderId="9" xfId="0" applyNumberFormat="1" applyFont="1" applyFill="1" applyBorder="1" applyAlignment="1" applyProtection="1">
      <protection hidden="1"/>
    </xf>
    <xf numFmtId="0" fontId="1" fillId="2" borderId="9" xfId="0" applyFont="1" applyFill="1" applyBorder="1" applyAlignment="1" applyProtection="1">
      <alignment horizontal="left"/>
      <protection hidden="1"/>
    </xf>
    <xf numFmtId="0" fontId="10" fillId="0" borderId="0" xfId="0" applyNumberFormat="1" applyFont="1" applyAlignment="1" applyProtection="1">
      <protection hidden="1"/>
    </xf>
    <xf numFmtId="0" fontId="1" fillId="0" borderId="8" xfId="0" applyFont="1" applyFill="1" applyBorder="1" applyAlignment="1" applyProtection="1">
      <alignment horizontal="left"/>
      <protection hidden="1"/>
    </xf>
    <xf numFmtId="2" fontId="1" fillId="0" borderId="5" xfId="0" applyNumberFormat="1" applyFont="1" applyBorder="1" applyAlignment="1" applyProtection="1">
      <alignment horizontal="center" vertical="center"/>
      <protection hidden="1"/>
    </xf>
    <xf numFmtId="0" fontId="2" fillId="2" borderId="5" xfId="0" applyFont="1" applyFill="1" applyBorder="1" applyAlignment="1" applyProtection="1">
      <alignment horizontal="center" vertical="center"/>
      <protection hidden="1"/>
    </xf>
    <xf numFmtId="0" fontId="11" fillId="0" borderId="0" xfId="0" applyFont="1" applyAlignment="1" applyProtection="1">
      <protection hidden="1"/>
    </xf>
    <xf numFmtId="0" fontId="13" fillId="0" borderId="0" xfId="0" applyFont="1" applyAlignment="1" applyProtection="1">
      <protection hidden="1"/>
    </xf>
    <xf numFmtId="0" fontId="12" fillId="0" borderId="0" xfId="0" applyFont="1" applyProtection="1">
      <protection hidden="1"/>
    </xf>
    <xf numFmtId="0" fontId="10" fillId="0" borderId="0" xfId="0" applyFont="1" applyFill="1" applyBorder="1" applyProtection="1">
      <protection hidden="1"/>
    </xf>
    <xf numFmtId="0" fontId="13" fillId="0" borderId="0" xfId="0" applyFont="1" applyProtection="1">
      <protection hidden="1"/>
    </xf>
    <xf numFmtId="1" fontId="1" fillId="0" borderId="7" xfId="0" applyNumberFormat="1" applyFont="1" applyBorder="1" applyAlignment="1" applyProtection="1">
      <alignment horizontal="center"/>
      <protection locked="0" hidden="1"/>
    </xf>
    <xf numFmtId="1" fontId="1" fillId="0" borderId="6" xfId="0" applyNumberFormat="1" applyFont="1" applyBorder="1" applyAlignment="1" applyProtection="1">
      <alignment horizontal="center"/>
      <protection locked="0" hidden="1"/>
    </xf>
    <xf numFmtId="0" fontId="2" fillId="3" borderId="2" xfId="0" applyFont="1" applyFill="1" applyBorder="1" applyAlignment="1" applyProtection="1">
      <protection hidden="1"/>
    </xf>
    <xf numFmtId="0" fontId="2" fillId="3" borderId="1" xfId="0" applyFont="1" applyFill="1" applyBorder="1" applyAlignment="1" applyProtection="1">
      <protection hidden="1"/>
    </xf>
    <xf numFmtId="0" fontId="1" fillId="3" borderId="1" xfId="0" applyFont="1" applyFill="1" applyBorder="1" applyProtection="1">
      <protection hidden="1"/>
    </xf>
    <xf numFmtId="0" fontId="1" fillId="0" borderId="0" xfId="0" applyFont="1" applyBorder="1" applyAlignment="1" applyProtection="1">
      <alignment horizontal="left"/>
      <protection hidden="1"/>
    </xf>
    <xf numFmtId="0" fontId="1" fillId="0" borderId="8" xfId="0" applyFont="1" applyBorder="1" applyAlignment="1" applyProtection="1">
      <alignment vertical="center" wrapText="1"/>
      <protection hidden="1"/>
    </xf>
    <xf numFmtId="0" fontId="1" fillId="2" borderId="1" xfId="0" applyFont="1" applyFill="1" applyBorder="1" applyAlignment="1" applyProtection="1">
      <alignment horizontal="center" vertical="center" wrapText="1"/>
      <protection hidden="1"/>
    </xf>
    <xf numFmtId="0" fontId="1" fillId="2" borderId="2" xfId="0" applyFont="1" applyFill="1" applyBorder="1" applyAlignment="1" applyProtection="1">
      <alignment horizontal="center" vertical="center" wrapText="1"/>
      <protection hidden="1"/>
    </xf>
    <xf numFmtId="0" fontId="1" fillId="2" borderId="2" xfId="0" applyFont="1" applyFill="1" applyBorder="1" applyAlignment="1" applyProtection="1">
      <alignment horizontal="center" vertical="center"/>
      <protection hidden="1"/>
    </xf>
    <xf numFmtId="0" fontId="1" fillId="0" borderId="6" xfId="0" applyFont="1" applyBorder="1" applyAlignment="1" applyProtection="1">
      <alignment horizontal="center" vertical="center"/>
      <protection hidden="1"/>
    </xf>
    <xf numFmtId="0" fontId="2" fillId="2" borderId="6" xfId="0" applyFont="1" applyFill="1" applyBorder="1" applyAlignment="1" applyProtection="1">
      <alignment horizontal="center"/>
      <protection hidden="1"/>
    </xf>
    <xf numFmtId="0" fontId="4" fillId="0" borderId="0" xfId="0" applyFont="1" applyFill="1" applyBorder="1" applyAlignment="1" applyProtection="1">
      <alignment vertical="top" wrapText="1"/>
      <protection hidden="1"/>
    </xf>
    <xf numFmtId="0" fontId="16" fillId="0" borderId="0" xfId="0" applyFont="1" applyBorder="1" applyAlignment="1" applyProtection="1">
      <alignment horizontal="center"/>
      <protection locked="0" hidden="1"/>
    </xf>
    <xf numFmtId="0" fontId="1" fillId="0" borderId="9" xfId="0" applyFont="1" applyBorder="1" applyAlignment="1" applyProtection="1">
      <alignment horizontal="center" vertical="center" wrapText="1"/>
      <protection locked="0" hidden="1"/>
    </xf>
    <xf numFmtId="0" fontId="1" fillId="0" borderId="9" xfId="0" applyFont="1" applyBorder="1" applyAlignment="1" applyProtection="1">
      <alignment horizontal="center" vertical="center"/>
      <protection locked="0" hidden="1"/>
    </xf>
    <xf numFmtId="0" fontId="11" fillId="0" borderId="0" xfId="0" applyFont="1" applyAlignment="1" applyProtection="1">
      <alignment horizontal="justify" vertical="center"/>
      <protection hidden="1"/>
    </xf>
    <xf numFmtId="0" fontId="1" fillId="2" borderId="5" xfId="0" applyFont="1" applyFill="1" applyBorder="1" applyAlignment="1" applyProtection="1">
      <alignment horizontal="center" vertical="center" wrapText="1"/>
      <protection hidden="1"/>
    </xf>
    <xf numFmtId="0" fontId="2" fillId="0" borderId="6" xfId="0" applyFont="1" applyBorder="1" applyAlignment="1" applyProtection="1">
      <alignment horizontal="center"/>
      <protection hidden="1"/>
    </xf>
    <xf numFmtId="0" fontId="1" fillId="2" borderId="1" xfId="0" applyFont="1" applyFill="1" applyBorder="1" applyAlignment="1" applyProtection="1">
      <alignment horizontal="center"/>
      <protection hidden="1"/>
    </xf>
    <xf numFmtId="0" fontId="4" fillId="0" borderId="3" xfId="0" applyFont="1" applyFill="1" applyBorder="1" applyAlignment="1" applyProtection="1">
      <alignment horizontal="left" vertical="top" wrapText="1"/>
      <protection hidden="1"/>
    </xf>
    <xf numFmtId="0" fontId="4" fillId="0" borderId="0" xfId="0" applyFont="1" applyFill="1" applyBorder="1" applyAlignment="1" applyProtection="1">
      <alignment horizontal="left" vertical="top" wrapText="1"/>
      <protection hidden="1"/>
    </xf>
    <xf numFmtId="0" fontId="1" fillId="0" borderId="3" xfId="0" applyFont="1" applyBorder="1" applyAlignment="1" applyProtection="1">
      <protection hidden="1"/>
    </xf>
    <xf numFmtId="0" fontId="1" fillId="0" borderId="0" xfId="0" applyFont="1" applyBorder="1" applyAlignment="1" applyProtection="1">
      <alignment horizontal="center"/>
      <protection hidden="1"/>
    </xf>
    <xf numFmtId="0" fontId="2" fillId="0" borderId="6" xfId="0" applyFont="1" applyBorder="1" applyAlignment="1" applyProtection="1">
      <alignment horizontal="center" wrapText="1"/>
      <protection hidden="1"/>
    </xf>
    <xf numFmtId="0" fontId="2" fillId="0" borderId="7" xfId="0" applyFont="1" applyBorder="1" applyAlignment="1" applyProtection="1">
      <alignment horizontal="center"/>
      <protection hidden="1"/>
    </xf>
    <xf numFmtId="0" fontId="0" fillId="0" borderId="0" xfId="0" applyBorder="1" applyProtection="1">
      <protection hidden="1"/>
    </xf>
    <xf numFmtId="0" fontId="17" fillId="0" borderId="0" xfId="0" applyFont="1" applyFill="1" applyBorder="1" applyAlignment="1" applyProtection="1">
      <protection hidden="1"/>
    </xf>
    <xf numFmtId="0" fontId="0" fillId="0" borderId="0" xfId="0" applyFill="1" applyBorder="1" applyProtection="1">
      <protection hidden="1"/>
    </xf>
    <xf numFmtId="0" fontId="1" fillId="0" borderId="0" xfId="0" applyFont="1" applyFill="1" applyBorder="1" applyAlignment="1" applyProtection="1">
      <alignment vertical="center" wrapText="1"/>
      <protection hidden="1"/>
    </xf>
    <xf numFmtId="0" fontId="0" fillId="0" borderId="0" xfId="0" applyBorder="1" applyAlignment="1" applyProtection="1">
      <alignment vertical="top" wrapText="1"/>
      <protection hidden="1"/>
    </xf>
    <xf numFmtId="0" fontId="1" fillId="2" borderId="5" xfId="0" applyFont="1" applyFill="1" applyBorder="1" applyAlignment="1" applyProtection="1">
      <alignment horizontal="center"/>
      <protection hidden="1"/>
    </xf>
    <xf numFmtId="0" fontId="4" fillId="2" borderId="2" xfId="0" applyFont="1" applyFill="1" applyBorder="1" applyAlignment="1" applyProtection="1">
      <alignment horizontal="center"/>
      <protection hidden="1"/>
    </xf>
    <xf numFmtId="0" fontId="1" fillId="0" borderId="8" xfId="0" applyFont="1" applyFill="1" applyBorder="1" applyProtection="1">
      <protection hidden="1"/>
    </xf>
    <xf numFmtId="0" fontId="1" fillId="0" borderId="5" xfId="0" applyFont="1" applyBorder="1" applyAlignment="1" applyProtection="1">
      <alignment horizontal="center" vertical="center"/>
      <protection hidden="1"/>
    </xf>
    <xf numFmtId="0" fontId="1" fillId="0" borderId="8" xfId="0" applyFont="1" applyBorder="1" applyAlignment="1" applyProtection="1">
      <alignment horizontal="center" vertical="center"/>
      <protection hidden="1"/>
    </xf>
    <xf numFmtId="0" fontId="1" fillId="0" borderId="8" xfId="0" applyFont="1" applyBorder="1" applyAlignment="1" applyProtection="1">
      <alignment horizontal="left" vertical="center" wrapText="1"/>
      <protection hidden="1"/>
    </xf>
    <xf numFmtId="0" fontId="1" fillId="0" borderId="0" xfId="0" applyFont="1" applyFill="1" applyAlignment="1" applyProtection="1">
      <alignment horizontal="center" vertical="center"/>
      <protection hidden="1"/>
    </xf>
    <xf numFmtId="0" fontId="14" fillId="0" borderId="0" xfId="0" applyFont="1" applyAlignment="1" applyProtection="1">
      <alignment horizontal="left"/>
      <protection hidden="1"/>
    </xf>
    <xf numFmtId="0" fontId="1" fillId="0" borderId="2" xfId="0" applyFont="1" applyBorder="1" applyAlignment="1" applyProtection="1">
      <alignment horizontal="center" vertical="center"/>
      <protection locked="0" hidden="1"/>
    </xf>
    <xf numFmtId="0" fontId="1" fillId="0" borderId="0" xfId="0" applyFont="1" applyAlignment="1" applyProtection="1">
      <alignment vertical="center"/>
      <protection hidden="1"/>
    </xf>
    <xf numFmtId="0" fontId="21" fillId="0" borderId="0" xfId="0" applyFont="1" applyAlignment="1" applyProtection="1">
      <alignment vertical="center"/>
      <protection hidden="1"/>
    </xf>
    <xf numFmtId="0" fontId="1" fillId="0" borderId="0" xfId="0" applyFont="1" applyBorder="1" applyAlignment="1" applyProtection="1">
      <alignment horizontal="center" vertical="top"/>
      <protection hidden="1"/>
    </xf>
    <xf numFmtId="0" fontId="18" fillId="0" borderId="0" xfId="0" applyFont="1" applyBorder="1" applyAlignment="1" applyProtection="1">
      <alignment horizontal="left" vertical="top" wrapText="1"/>
      <protection hidden="1"/>
    </xf>
    <xf numFmtId="0" fontId="1" fillId="0" borderId="0" xfId="0" applyFont="1" applyBorder="1" applyAlignment="1" applyProtection="1">
      <alignment vertical="top"/>
      <protection hidden="1"/>
    </xf>
    <xf numFmtId="0" fontId="1" fillId="0" borderId="0" xfId="0" applyFont="1" applyBorder="1" applyAlignment="1" applyProtection="1">
      <alignment horizontal="right" vertical="top" wrapText="1"/>
      <protection hidden="1"/>
    </xf>
    <xf numFmtId="0" fontId="1" fillId="0" borderId="12" xfId="0" applyFont="1" applyBorder="1" applyAlignment="1" applyProtection="1">
      <protection hidden="1"/>
    </xf>
    <xf numFmtId="0" fontId="1" fillId="0" borderId="12" xfId="0" applyFont="1" applyBorder="1" applyAlignment="1" applyProtection="1">
      <alignment horizontal="right"/>
      <protection hidden="1"/>
    </xf>
    <xf numFmtId="0" fontId="1" fillId="0" borderId="0" xfId="0" applyFont="1" applyBorder="1" applyAlignment="1" applyProtection="1">
      <protection hidden="1"/>
    </xf>
    <xf numFmtId="0" fontId="1" fillId="0" borderId="0" xfId="0" applyFont="1" applyBorder="1" applyAlignment="1" applyProtection="1">
      <alignment horizontal="right"/>
      <protection hidden="1"/>
    </xf>
    <xf numFmtId="0" fontId="1" fillId="0" borderId="12" xfId="0" applyFont="1" applyBorder="1" applyAlignment="1" applyProtection="1">
      <alignment horizontal="left"/>
      <protection hidden="1"/>
    </xf>
    <xf numFmtId="0" fontId="1" fillId="0" borderId="12" xfId="0" applyFont="1" applyBorder="1" applyProtection="1">
      <protection hidden="1"/>
    </xf>
    <xf numFmtId="0" fontId="28" fillId="0" borderId="14" xfId="0" applyFont="1" applyBorder="1" applyAlignment="1" applyProtection="1">
      <alignment horizontal="center" vertical="center"/>
      <protection locked="0" hidden="1"/>
    </xf>
    <xf numFmtId="0" fontId="1" fillId="0" borderId="0" xfId="0" applyFont="1" applyAlignment="1" applyProtection="1">
      <alignment horizontal="center" vertical="top"/>
      <protection hidden="1"/>
    </xf>
    <xf numFmtId="0" fontId="1" fillId="0" borderId="0" xfId="0" applyFont="1" applyAlignment="1" applyProtection="1">
      <alignment horizontal="right"/>
      <protection hidden="1"/>
    </xf>
    <xf numFmtId="0" fontId="33" fillId="0" borderId="0" xfId="0" applyFont="1" applyProtection="1">
      <protection hidden="1"/>
    </xf>
    <xf numFmtId="0" fontId="34" fillId="0" borderId="0" xfId="0" applyFont="1" applyFill="1" applyBorder="1" applyAlignment="1" applyProtection="1">
      <protection hidden="1"/>
    </xf>
    <xf numFmtId="0" fontId="35" fillId="0" borderId="0" xfId="0" applyFont="1" applyProtection="1">
      <protection hidden="1"/>
    </xf>
    <xf numFmtId="0" fontId="35" fillId="0" borderId="14" xfId="0" applyFont="1" applyBorder="1" applyProtection="1">
      <protection hidden="1"/>
    </xf>
    <xf numFmtId="0" fontId="35" fillId="0" borderId="3" xfId="0" applyFont="1" applyBorder="1" applyProtection="1">
      <protection hidden="1"/>
    </xf>
    <xf numFmtId="0" fontId="35" fillId="0" borderId="2" xfId="0" applyFont="1" applyBorder="1" applyProtection="1">
      <protection hidden="1"/>
    </xf>
    <xf numFmtId="0" fontId="36" fillId="0" borderId="0" xfId="0" applyFont="1" applyProtection="1">
      <protection hidden="1"/>
    </xf>
    <xf numFmtId="0" fontId="36" fillId="0" borderId="13" xfId="0" applyFont="1" applyBorder="1" applyProtection="1">
      <protection hidden="1"/>
    </xf>
    <xf numFmtId="0" fontId="36" fillId="0" borderId="11" xfId="0" applyFont="1" applyBorder="1" applyProtection="1">
      <protection hidden="1"/>
    </xf>
    <xf numFmtId="0" fontId="36" fillId="0" borderId="5" xfId="0" applyFont="1" applyBorder="1" applyProtection="1">
      <protection hidden="1"/>
    </xf>
    <xf numFmtId="0" fontId="35" fillId="0" borderId="0" xfId="0" applyFont="1" applyBorder="1" applyProtection="1">
      <protection hidden="1"/>
    </xf>
    <xf numFmtId="0" fontId="37" fillId="0" borderId="0" xfId="0" applyFont="1" applyFill="1" applyBorder="1" applyAlignment="1" applyProtection="1">
      <alignment horizontal="center" wrapText="1"/>
      <protection hidden="1"/>
    </xf>
    <xf numFmtId="0" fontId="37" fillId="0" borderId="0" xfId="0" applyFont="1" applyFill="1" applyBorder="1" applyAlignment="1" applyProtection="1">
      <alignment horizontal="center" vertical="center" wrapText="1"/>
      <protection hidden="1"/>
    </xf>
    <xf numFmtId="0" fontId="38" fillId="0" borderId="0" xfId="0" applyFont="1" applyProtection="1">
      <protection hidden="1"/>
    </xf>
    <xf numFmtId="2" fontId="5" fillId="0" borderId="0" xfId="0" applyNumberFormat="1" applyFont="1" applyProtection="1">
      <protection hidden="1"/>
    </xf>
    <xf numFmtId="4" fontId="5" fillId="0" borderId="0" xfId="0" applyNumberFormat="1" applyFont="1" applyProtection="1">
      <protection hidden="1"/>
    </xf>
    <xf numFmtId="0" fontId="39" fillId="0" borderId="0" xfId="0" applyFont="1" applyProtection="1">
      <protection hidden="1"/>
    </xf>
    <xf numFmtId="0" fontId="40" fillId="6" borderId="0" xfId="0" applyFont="1" applyFill="1" applyAlignment="1" applyProtection="1">
      <alignment horizontal="center"/>
      <protection hidden="1"/>
    </xf>
    <xf numFmtId="0" fontId="5" fillId="0" borderId="0" xfId="0" applyFont="1" applyAlignment="1" applyProtection="1">
      <alignment horizontal="center" vertical="center"/>
      <protection hidden="1"/>
    </xf>
    <xf numFmtId="2" fontId="5" fillId="0" borderId="0" xfId="0" applyNumberFormat="1" applyFont="1" applyAlignment="1" applyProtection="1">
      <alignment horizontal="center" vertical="center"/>
      <protection hidden="1"/>
    </xf>
    <xf numFmtId="0" fontId="40" fillId="6" borderId="0" xfId="0" applyFont="1" applyFill="1" applyProtection="1">
      <protection hidden="1"/>
    </xf>
    <xf numFmtId="2" fontId="38" fillId="0" borderId="0" xfId="0" applyNumberFormat="1" applyFont="1" applyAlignment="1" applyProtection="1">
      <alignment horizontal="center"/>
      <protection hidden="1"/>
    </xf>
    <xf numFmtId="0" fontId="41" fillId="0" borderId="0" xfId="0" applyFont="1" applyProtection="1">
      <protection hidden="1"/>
    </xf>
    <xf numFmtId="0" fontId="41" fillId="4" borderId="0" xfId="0" applyFont="1" applyFill="1" applyProtection="1">
      <protection hidden="1"/>
    </xf>
    <xf numFmtId="0" fontId="32" fillId="4" borderId="0" xfId="0" applyFont="1" applyFill="1" applyBorder="1" applyAlignment="1" applyProtection="1">
      <alignment vertical="center"/>
      <protection hidden="1"/>
    </xf>
    <xf numFmtId="49" fontId="41" fillId="0" borderId="0" xfId="0" applyNumberFormat="1" applyFont="1" applyProtection="1">
      <protection hidden="1"/>
    </xf>
    <xf numFmtId="0" fontId="41" fillId="0" borderId="0" xfId="0" applyNumberFormat="1" applyFont="1" applyProtection="1">
      <protection hidden="1"/>
    </xf>
    <xf numFmtId="0" fontId="41" fillId="0" borderId="0" xfId="0" applyFont="1" applyBorder="1" applyProtection="1">
      <protection hidden="1"/>
    </xf>
    <xf numFmtId="4" fontId="5" fillId="0" borderId="0" xfId="0" applyNumberFormat="1" applyFont="1" applyAlignment="1" applyProtection="1">
      <alignment horizontal="center"/>
      <protection hidden="1"/>
    </xf>
    <xf numFmtId="0" fontId="35" fillId="0" borderId="14" xfId="0" applyFont="1" applyFill="1" applyBorder="1" applyProtection="1">
      <protection hidden="1"/>
    </xf>
    <xf numFmtId="0" fontId="36" fillId="0" borderId="13" xfId="0" applyFont="1" applyFill="1" applyBorder="1" applyProtection="1">
      <protection hidden="1"/>
    </xf>
    <xf numFmtId="0" fontId="35" fillId="0" borderId="3" xfId="0" applyFont="1" applyFill="1" applyBorder="1" applyProtection="1">
      <protection hidden="1"/>
    </xf>
    <xf numFmtId="0" fontId="36" fillId="0" borderId="11" xfId="0" applyFont="1" applyFill="1" applyBorder="1" applyProtection="1">
      <protection hidden="1"/>
    </xf>
    <xf numFmtId="0" fontId="35" fillId="0" borderId="2" xfId="0" applyFont="1" applyFill="1" applyBorder="1" applyProtection="1">
      <protection hidden="1"/>
    </xf>
    <xf numFmtId="0" fontId="36" fillId="0" borderId="5" xfId="0" applyFont="1" applyFill="1" applyBorder="1" applyProtection="1">
      <protection hidden="1"/>
    </xf>
    <xf numFmtId="0" fontId="5" fillId="6" borderId="14" xfId="0" applyFont="1" applyFill="1" applyBorder="1" applyProtection="1">
      <protection hidden="1"/>
    </xf>
    <xf numFmtId="4" fontId="5" fillId="6" borderId="8" xfId="0" applyNumberFormat="1" applyFont="1" applyFill="1" applyBorder="1" applyProtection="1">
      <protection hidden="1"/>
    </xf>
    <xf numFmtId="4" fontId="5" fillId="6" borderId="15" xfId="0" applyNumberFormat="1" applyFont="1" applyFill="1" applyBorder="1" applyProtection="1">
      <protection hidden="1"/>
    </xf>
    <xf numFmtId="0" fontId="5" fillId="6" borderId="3" xfId="0" applyFont="1" applyFill="1" applyBorder="1" applyProtection="1">
      <protection hidden="1"/>
    </xf>
    <xf numFmtId="4" fontId="5" fillId="6" borderId="0" xfId="0" applyNumberFormat="1" applyFont="1" applyFill="1" applyBorder="1" applyProtection="1">
      <protection hidden="1"/>
    </xf>
    <xf numFmtId="4" fontId="5" fillId="6" borderId="16" xfId="0" applyNumberFormat="1" applyFont="1" applyFill="1" applyBorder="1" applyProtection="1">
      <protection hidden="1"/>
    </xf>
    <xf numFmtId="0" fontId="5" fillId="6" borderId="2" xfId="0" applyFont="1" applyFill="1" applyBorder="1" applyProtection="1">
      <protection hidden="1"/>
    </xf>
    <xf numFmtId="4" fontId="5" fillId="6" borderId="1" xfId="0" applyNumberFormat="1" applyFont="1" applyFill="1" applyBorder="1" applyProtection="1">
      <protection hidden="1"/>
    </xf>
    <xf numFmtId="4" fontId="5" fillId="6" borderId="4" xfId="0" applyNumberFormat="1" applyFont="1" applyFill="1" applyBorder="1" applyProtection="1">
      <protection hidden="1"/>
    </xf>
    <xf numFmtId="0" fontId="5" fillId="7" borderId="14" xfId="0" applyFont="1" applyFill="1" applyBorder="1" applyProtection="1">
      <protection hidden="1"/>
    </xf>
    <xf numFmtId="4" fontId="5" fillId="7" borderId="8" xfId="0" applyNumberFormat="1" applyFont="1" applyFill="1" applyBorder="1" applyProtection="1">
      <protection hidden="1"/>
    </xf>
    <xf numFmtId="4" fontId="5" fillId="7" borderId="15" xfId="0" applyNumberFormat="1" applyFont="1" applyFill="1" applyBorder="1" applyProtection="1">
      <protection hidden="1"/>
    </xf>
    <xf numFmtId="0" fontId="5" fillId="7" borderId="3" xfId="0" applyFont="1" applyFill="1" applyBorder="1" applyProtection="1">
      <protection hidden="1"/>
    </xf>
    <xf numFmtId="4" fontId="5" fillId="7" borderId="0" xfId="0" applyNumberFormat="1" applyFont="1" applyFill="1" applyBorder="1" applyProtection="1">
      <protection hidden="1"/>
    </xf>
    <xf numFmtId="4" fontId="5" fillId="7" borderId="16" xfId="0" applyNumberFormat="1" applyFont="1" applyFill="1" applyBorder="1" applyProtection="1">
      <protection hidden="1"/>
    </xf>
    <xf numFmtId="0" fontId="5" fillId="7" borderId="2" xfId="0" applyFont="1" applyFill="1" applyBorder="1" applyProtection="1">
      <protection hidden="1"/>
    </xf>
    <xf numFmtId="4" fontId="5" fillId="7" borderId="1" xfId="0" applyNumberFormat="1" applyFont="1" applyFill="1" applyBorder="1" applyProtection="1">
      <protection hidden="1"/>
    </xf>
    <xf numFmtId="4" fontId="5" fillId="7" borderId="4" xfId="0" applyNumberFormat="1" applyFont="1" applyFill="1" applyBorder="1" applyProtection="1">
      <protection hidden="1"/>
    </xf>
    <xf numFmtId="4" fontId="33" fillId="0" borderId="0" xfId="0" applyNumberFormat="1" applyFont="1" applyAlignment="1" applyProtection="1">
      <alignment horizontal="center"/>
      <protection hidden="1"/>
    </xf>
    <xf numFmtId="49" fontId="42" fillId="0" borderId="0" xfId="0" applyNumberFormat="1" applyFont="1" applyProtection="1">
      <protection hidden="1"/>
    </xf>
    <xf numFmtId="0" fontId="41" fillId="0" borderId="0" xfId="0" applyFont="1" applyFill="1" applyProtection="1">
      <protection hidden="1"/>
    </xf>
    <xf numFmtId="0" fontId="41" fillId="0" borderId="0" xfId="0" applyFont="1" applyAlignment="1" applyProtection="1">
      <alignment horizontal="center" vertical="center"/>
      <protection hidden="1"/>
    </xf>
    <xf numFmtId="0" fontId="41" fillId="0" borderId="0" xfId="0" applyFont="1" applyAlignment="1" applyProtection="1">
      <alignment vertical="center"/>
      <protection hidden="1"/>
    </xf>
    <xf numFmtId="0" fontId="43" fillId="0" borderId="0" xfId="0" applyFont="1" applyAlignment="1" applyProtection="1">
      <alignment vertical="center"/>
      <protection hidden="1"/>
    </xf>
    <xf numFmtId="0" fontId="43" fillId="0" borderId="0" xfId="0" applyFont="1" applyAlignment="1" applyProtection="1">
      <alignment horizontal="justify" vertical="center"/>
      <protection hidden="1"/>
    </xf>
    <xf numFmtId="0" fontId="43" fillId="0" borderId="0" xfId="0" applyFont="1" applyAlignment="1" applyProtection="1">
      <protection hidden="1"/>
    </xf>
    <xf numFmtId="0" fontId="41" fillId="6" borderId="0" xfId="0" applyFont="1" applyFill="1" applyProtection="1">
      <protection hidden="1"/>
    </xf>
    <xf numFmtId="49" fontId="41" fillId="6" borderId="0" xfId="0" applyNumberFormat="1" applyFont="1" applyFill="1" applyProtection="1">
      <protection hidden="1"/>
    </xf>
    <xf numFmtId="0" fontId="34" fillId="0" borderId="0" xfId="0" applyFont="1" applyFill="1" applyBorder="1" applyAlignment="1" applyProtection="1">
      <alignment horizontal="center"/>
      <protection hidden="1"/>
    </xf>
    <xf numFmtId="0" fontId="35" fillId="0" borderId="0" xfId="0" applyFont="1" applyAlignment="1" applyProtection="1">
      <alignment horizontal="center" vertical="center"/>
      <protection hidden="1"/>
    </xf>
    <xf numFmtId="0" fontId="5" fillId="8" borderId="14" xfId="0" applyFont="1" applyFill="1" applyBorder="1" applyProtection="1">
      <protection hidden="1"/>
    </xf>
    <xf numFmtId="4" fontId="5" fillId="8" borderId="8" xfId="0" applyNumberFormat="1" applyFont="1" applyFill="1" applyBorder="1" applyProtection="1">
      <protection hidden="1"/>
    </xf>
    <xf numFmtId="4" fontId="5" fillId="8" borderId="15" xfId="0" applyNumberFormat="1" applyFont="1" applyFill="1" applyBorder="1" applyProtection="1">
      <protection hidden="1"/>
    </xf>
    <xf numFmtId="0" fontId="5" fillId="8" borderId="3" xfId="0" applyFont="1" applyFill="1" applyBorder="1" applyProtection="1">
      <protection hidden="1"/>
    </xf>
    <xf numFmtId="4" fontId="5" fillId="8" borderId="0" xfId="0" applyNumberFormat="1" applyFont="1" applyFill="1" applyBorder="1" applyProtection="1">
      <protection hidden="1"/>
    </xf>
    <xf numFmtId="4" fontId="5" fillId="8" borderId="16" xfId="0" applyNumberFormat="1" applyFont="1" applyFill="1" applyBorder="1" applyProtection="1">
      <protection hidden="1"/>
    </xf>
    <xf numFmtId="0" fontId="5" fillId="8" borderId="2" xfId="0" applyFont="1" applyFill="1" applyBorder="1" applyProtection="1">
      <protection hidden="1"/>
    </xf>
    <xf numFmtId="4" fontId="5" fillId="8" borderId="1" xfId="0" applyNumberFormat="1" applyFont="1" applyFill="1" applyBorder="1" applyProtection="1">
      <protection hidden="1"/>
    </xf>
    <xf numFmtId="4" fontId="5" fillId="8" borderId="4" xfId="0" applyNumberFormat="1" applyFont="1" applyFill="1" applyBorder="1" applyProtection="1">
      <protection hidden="1"/>
    </xf>
    <xf numFmtId="4" fontId="41" fillId="0" borderId="0" xfId="0" applyNumberFormat="1" applyFont="1" applyProtection="1">
      <protection hidden="1"/>
    </xf>
    <xf numFmtId="0" fontId="41" fillId="4" borderId="0" xfId="0" applyFont="1" applyFill="1" applyAlignment="1" applyProtection="1">
      <alignment vertical="center"/>
      <protection hidden="1"/>
    </xf>
    <xf numFmtId="0" fontId="41" fillId="4" borderId="0" xfId="0" applyFont="1" applyFill="1" applyAlignment="1" applyProtection="1">
      <alignment horizontal="center" vertical="center"/>
      <protection hidden="1"/>
    </xf>
    <xf numFmtId="0" fontId="41" fillId="0" borderId="0" xfId="0" applyFont="1" applyFill="1" applyAlignment="1" applyProtection="1">
      <alignment horizontal="center" vertical="center"/>
      <protection hidden="1"/>
    </xf>
    <xf numFmtId="0" fontId="41" fillId="0" borderId="0" xfId="0" applyFont="1" applyAlignment="1" applyProtection="1">
      <alignment horizontal="justify" vertical="center"/>
      <protection hidden="1"/>
    </xf>
    <xf numFmtId="0" fontId="41" fillId="4" borderId="0" xfId="0" applyFont="1" applyFill="1" applyAlignment="1" applyProtection="1">
      <alignment horizontal="justify" vertical="center"/>
      <protection hidden="1"/>
    </xf>
    <xf numFmtId="0" fontId="41" fillId="0" borderId="0" xfId="0" applyFont="1" applyAlignment="1" applyProtection="1">
      <alignment wrapText="1"/>
      <protection hidden="1"/>
    </xf>
    <xf numFmtId="0" fontId="41" fillId="6" borderId="0" xfId="0" applyNumberFormat="1" applyFont="1" applyFill="1" applyProtection="1">
      <protection hidden="1"/>
    </xf>
    <xf numFmtId="0" fontId="41" fillId="6" borderId="0" xfId="0" applyFont="1" applyFill="1" applyBorder="1" applyProtection="1">
      <protection hidden="1"/>
    </xf>
    <xf numFmtId="0" fontId="41" fillId="9" borderId="0" xfId="0" applyFont="1" applyFill="1" applyProtection="1">
      <protection hidden="1"/>
    </xf>
    <xf numFmtId="2" fontId="10" fillId="0" borderId="0" xfId="0" applyNumberFormat="1" applyFont="1" applyAlignment="1" applyProtection="1">
      <protection hidden="1"/>
    </xf>
    <xf numFmtId="0" fontId="41" fillId="0" borderId="0" xfId="0" applyFont="1" applyFill="1" applyAlignment="1" applyProtection="1">
      <alignment horizontal="justify" vertical="center"/>
      <protection hidden="1"/>
    </xf>
    <xf numFmtId="0" fontId="41" fillId="0" borderId="0" xfId="0" applyFont="1" applyFill="1" applyAlignment="1" applyProtection="1">
      <protection hidden="1"/>
    </xf>
    <xf numFmtId="0" fontId="41" fillId="0" borderId="0" xfId="0" applyFont="1" applyAlignment="1" applyProtection="1">
      <alignment horizontal="left" vertical="top" wrapText="1"/>
      <protection hidden="1"/>
    </xf>
    <xf numFmtId="0" fontId="41" fillId="4" borderId="0" xfId="0" applyFont="1" applyFill="1" applyAlignment="1" applyProtection="1">
      <alignment horizontal="left" vertical="top"/>
      <protection hidden="1"/>
    </xf>
    <xf numFmtId="0" fontId="41" fillId="4" borderId="0" xfId="0" applyFont="1" applyFill="1" applyAlignment="1" applyProtection="1">
      <alignment horizontal="left"/>
      <protection hidden="1"/>
    </xf>
    <xf numFmtId="0" fontId="41" fillId="8" borderId="0" xfId="0" applyFont="1" applyFill="1" applyProtection="1">
      <protection hidden="1"/>
    </xf>
    <xf numFmtId="0" fontId="1" fillId="4" borderId="0" xfId="0" applyFont="1" applyFill="1" applyProtection="1">
      <protection hidden="1"/>
    </xf>
    <xf numFmtId="0" fontId="0" fillId="0" borderId="0" xfId="0" applyAlignment="1" applyProtection="1">
      <alignment horizontal="left" vertical="top" wrapText="1"/>
      <protection hidden="1"/>
    </xf>
    <xf numFmtId="0" fontId="18" fillId="0" borderId="9" xfId="0" applyFont="1" applyBorder="1" applyAlignment="1" applyProtection="1">
      <alignment horizontal="center" vertical="center" wrapText="1"/>
      <protection locked="0" hidden="1"/>
    </xf>
    <xf numFmtId="0" fontId="18" fillId="0" borderId="9" xfId="0" applyFont="1" applyBorder="1" applyAlignment="1" applyProtection="1">
      <alignment horizontal="center" vertical="center"/>
      <protection locked="0" hidden="1"/>
    </xf>
    <xf numFmtId="0" fontId="18" fillId="0" borderId="6" xfId="0" applyFont="1" applyBorder="1" applyAlignment="1" applyProtection="1">
      <alignment horizontal="center" vertical="center"/>
      <protection hidden="1"/>
    </xf>
    <xf numFmtId="0" fontId="18" fillId="0" borderId="1" xfId="0" applyFont="1" applyBorder="1" applyAlignment="1" applyProtection="1">
      <alignment horizontal="center" vertical="center"/>
      <protection locked="0" hidden="1"/>
    </xf>
    <xf numFmtId="0" fontId="41" fillId="0" borderId="0" xfId="0" applyFont="1" applyBorder="1" applyAlignment="1" applyProtection="1">
      <alignment vertical="center" wrapText="1"/>
      <protection hidden="1"/>
    </xf>
    <xf numFmtId="49" fontId="41" fillId="0" borderId="0" xfId="0" applyNumberFormat="1" applyFont="1" applyBorder="1" applyAlignment="1" applyProtection="1">
      <alignment vertical="center" wrapText="1"/>
      <protection hidden="1"/>
    </xf>
    <xf numFmtId="0" fontId="41" fillId="0" borderId="0" xfId="0" applyFont="1" applyFill="1" applyBorder="1" applyAlignment="1" applyProtection="1">
      <alignment vertical="center" wrapText="1"/>
      <protection hidden="1"/>
    </xf>
    <xf numFmtId="49" fontId="41" fillId="0" borderId="0" xfId="0" applyNumberFormat="1" applyFont="1" applyFill="1" applyBorder="1" applyAlignment="1" applyProtection="1">
      <alignment vertical="center" wrapText="1"/>
      <protection hidden="1"/>
    </xf>
    <xf numFmtId="0" fontId="1" fillId="2" borderId="7" xfId="0" applyFont="1" applyFill="1" applyBorder="1" applyAlignment="1" applyProtection="1">
      <alignment horizontal="right"/>
      <protection hidden="1"/>
    </xf>
    <xf numFmtId="0" fontId="41" fillId="0" borderId="0" xfId="0" applyFont="1" applyAlignment="1" applyProtection="1">
      <alignment horizontal="justify" vertical="top"/>
      <protection hidden="1"/>
    </xf>
    <xf numFmtId="0" fontId="1" fillId="0" borderId="0" xfId="0" applyFont="1" applyAlignment="1" applyProtection="1">
      <alignment horizontal="center" vertical="top"/>
      <protection hidden="1"/>
    </xf>
    <xf numFmtId="0" fontId="18" fillId="0" borderId="0" xfId="0" applyFont="1" applyBorder="1" applyAlignment="1" applyProtection="1">
      <alignment vertical="center" wrapText="1"/>
      <protection hidden="1"/>
    </xf>
    <xf numFmtId="0" fontId="18" fillId="0" borderId="0" xfId="0" applyFont="1" applyBorder="1" applyAlignment="1" applyProtection="1">
      <alignment horizontal="center" vertical="center" wrapText="1"/>
      <protection hidden="1"/>
    </xf>
    <xf numFmtId="0" fontId="1" fillId="0" borderId="8" xfId="0" applyFont="1" applyBorder="1" applyProtection="1">
      <protection hidden="1"/>
    </xf>
    <xf numFmtId="0" fontId="28" fillId="2" borderId="2" xfId="0" applyFont="1" applyFill="1" applyBorder="1" applyAlignment="1" applyProtection="1">
      <alignment horizontal="center" vertical="center" wrapText="1"/>
      <protection hidden="1"/>
    </xf>
    <xf numFmtId="0" fontId="1" fillId="7" borderId="0" xfId="0" applyFont="1" applyFill="1" applyBorder="1" applyAlignment="1" applyProtection="1">
      <alignment horizontal="left" vertical="center" wrapText="1"/>
      <protection hidden="1"/>
    </xf>
    <xf numFmtId="0" fontId="1" fillId="0" borderId="0" xfId="0" applyFont="1" applyBorder="1" applyAlignment="1" applyProtection="1">
      <alignment horizontal="left" vertical="center" wrapText="1"/>
      <protection hidden="1"/>
    </xf>
    <xf numFmtId="0" fontId="45" fillId="0" borderId="6" xfId="0" applyFont="1" applyBorder="1" applyAlignment="1" applyProtection="1">
      <alignment horizontal="center" vertical="center"/>
    </xf>
    <xf numFmtId="0" fontId="1" fillId="0" borderId="0" xfId="0" applyFont="1" applyFill="1" applyBorder="1" applyAlignment="1" applyProtection="1">
      <alignment horizontal="left" vertical="center" wrapText="1"/>
      <protection hidden="1"/>
    </xf>
    <xf numFmtId="0" fontId="0" fillId="0" borderId="0" xfId="0" applyProtection="1"/>
    <xf numFmtId="0" fontId="1" fillId="0" borderId="0" xfId="0" applyFont="1" applyProtection="1"/>
    <xf numFmtId="0" fontId="45" fillId="0" borderId="2" xfId="0" applyFont="1" applyBorder="1" applyAlignment="1" applyProtection="1">
      <alignment horizontal="center" vertical="center"/>
    </xf>
    <xf numFmtId="0" fontId="41" fillId="0" borderId="0" xfId="0" applyFont="1" applyAlignment="1" applyProtection="1">
      <alignment horizontal="center"/>
      <protection hidden="1"/>
    </xf>
    <xf numFmtId="0" fontId="41" fillId="4" borderId="0" xfId="0" applyFont="1" applyFill="1" applyAlignment="1" applyProtection="1">
      <alignment horizontal="center"/>
      <protection hidden="1"/>
    </xf>
    <xf numFmtId="0" fontId="41" fillId="0" borderId="0" xfId="0" applyFont="1" applyProtection="1"/>
    <xf numFmtId="0" fontId="1" fillId="7" borderId="0" xfId="0" applyFont="1" applyFill="1" applyProtection="1">
      <protection hidden="1"/>
    </xf>
    <xf numFmtId="0" fontId="46" fillId="0" borderId="0" xfId="0" applyFont="1" applyAlignment="1" applyProtection="1">
      <alignment vertical="center"/>
      <protection hidden="1"/>
    </xf>
    <xf numFmtId="0" fontId="41" fillId="0" borderId="0" xfId="0" applyFont="1" applyAlignment="1" applyProtection="1">
      <alignment horizontal="center" wrapText="1"/>
      <protection hidden="1"/>
    </xf>
    <xf numFmtId="49" fontId="41" fillId="0" borderId="0" xfId="0" applyNumberFormat="1" applyFont="1" applyAlignment="1" applyProtection="1">
      <alignment horizontal="center"/>
      <protection hidden="1"/>
    </xf>
    <xf numFmtId="0" fontId="41" fillId="0" borderId="0" xfId="0" applyNumberFormat="1" applyFont="1" applyAlignment="1" applyProtection="1">
      <alignment horizontal="center"/>
      <protection hidden="1"/>
    </xf>
    <xf numFmtId="2" fontId="41" fillId="0" borderId="0" xfId="0" applyNumberFormat="1" applyFont="1" applyProtection="1">
      <protection hidden="1"/>
    </xf>
    <xf numFmtId="0" fontId="27" fillId="0" borderId="0" xfId="0" applyFont="1" applyProtection="1">
      <protection hidden="1"/>
    </xf>
    <xf numFmtId="164" fontId="1" fillId="0" borderId="0" xfId="0" applyNumberFormat="1" applyFont="1" applyProtection="1">
      <protection hidden="1"/>
    </xf>
    <xf numFmtId="2" fontId="1" fillId="0" borderId="0" xfId="0" applyNumberFormat="1" applyFont="1" applyProtection="1">
      <protection hidden="1"/>
    </xf>
    <xf numFmtId="164" fontId="27" fillId="0" borderId="0" xfId="0" applyNumberFormat="1" applyFont="1" applyProtection="1">
      <protection hidden="1"/>
    </xf>
    <xf numFmtId="0" fontId="41" fillId="7" borderId="0" xfId="0" applyFont="1" applyFill="1" applyProtection="1">
      <protection hidden="1"/>
    </xf>
    <xf numFmtId="0" fontId="41" fillId="7" borderId="0" xfId="0" applyNumberFormat="1" applyFont="1" applyFill="1" applyAlignment="1" applyProtection="1">
      <alignment horizontal="center"/>
      <protection hidden="1"/>
    </xf>
    <xf numFmtId="0" fontId="47" fillId="0" borderId="0" xfId="0" applyFont="1"/>
    <xf numFmtId="0" fontId="47" fillId="0" borderId="0" xfId="0" applyFont="1" applyAlignment="1">
      <alignment horizontal="justify" vertical="center"/>
    </xf>
    <xf numFmtId="0" fontId="36" fillId="0" borderId="16" xfId="0" applyFont="1" applyBorder="1" applyProtection="1">
      <protection hidden="1"/>
    </xf>
    <xf numFmtId="0" fontId="36" fillId="0" borderId="4" xfId="0" applyFont="1" applyBorder="1" applyProtection="1">
      <protection hidden="1"/>
    </xf>
    <xf numFmtId="0" fontId="35" fillId="0" borderId="13" xfId="0" applyFont="1" applyBorder="1" applyProtection="1">
      <protection hidden="1"/>
    </xf>
    <xf numFmtId="0" fontId="35" fillId="0" borderId="11" xfId="0" applyFont="1" applyBorder="1" applyProtection="1">
      <protection hidden="1"/>
    </xf>
    <xf numFmtId="0" fontId="35" fillId="0" borderId="5" xfId="0" applyFont="1" applyBorder="1" applyProtection="1">
      <protection hidden="1"/>
    </xf>
    <xf numFmtId="0" fontId="35" fillId="0" borderId="13" xfId="0" applyFont="1" applyFill="1" applyBorder="1" applyProtection="1">
      <protection hidden="1"/>
    </xf>
    <xf numFmtId="0" fontId="35" fillId="0" borderId="11" xfId="0" applyFont="1" applyFill="1" applyBorder="1" applyProtection="1">
      <protection hidden="1"/>
    </xf>
    <xf numFmtId="0" fontId="35" fillId="0" borderId="5" xfId="0" applyFont="1" applyFill="1" applyBorder="1" applyProtection="1">
      <protection hidden="1"/>
    </xf>
    <xf numFmtId="0" fontId="36" fillId="0" borderId="15" xfId="0" applyFont="1" applyBorder="1" applyProtection="1">
      <protection hidden="1"/>
    </xf>
    <xf numFmtId="2" fontId="1" fillId="0" borderId="9" xfId="0" applyNumberFormat="1" applyFont="1" applyBorder="1" applyAlignment="1" applyProtection="1">
      <alignment horizontal="center" vertical="center"/>
      <protection hidden="1"/>
    </xf>
    <xf numFmtId="2" fontId="35" fillId="0" borderId="0" xfId="0" applyNumberFormat="1" applyFont="1" applyProtection="1">
      <protection hidden="1"/>
    </xf>
    <xf numFmtId="0" fontId="48" fillId="0" borderId="0" xfId="0" applyFont="1" applyProtection="1">
      <protection hidden="1"/>
    </xf>
    <xf numFmtId="0" fontId="5" fillId="9" borderId="14" xfId="0" applyFont="1" applyFill="1" applyBorder="1" applyProtection="1">
      <protection hidden="1"/>
    </xf>
    <xf numFmtId="4" fontId="5" fillId="9" borderId="8" xfId="0" applyNumberFormat="1" applyFont="1" applyFill="1" applyBorder="1" applyProtection="1">
      <protection hidden="1"/>
    </xf>
    <xf numFmtId="4" fontId="5" fillId="9" borderId="15" xfId="0" applyNumberFormat="1" applyFont="1" applyFill="1" applyBorder="1" applyProtection="1">
      <protection hidden="1"/>
    </xf>
    <xf numFmtId="0" fontId="5" fillId="9" borderId="3" xfId="0" applyFont="1" applyFill="1" applyBorder="1" applyProtection="1">
      <protection hidden="1"/>
    </xf>
    <xf numFmtId="4" fontId="5" fillId="9" borderId="0" xfId="0" applyNumberFormat="1" applyFont="1" applyFill="1" applyBorder="1" applyProtection="1">
      <protection hidden="1"/>
    </xf>
    <xf numFmtId="4" fontId="5" fillId="9" borderId="16" xfId="0" applyNumberFormat="1" applyFont="1" applyFill="1" applyBorder="1" applyProtection="1">
      <protection hidden="1"/>
    </xf>
    <xf numFmtId="0" fontId="1"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41" fillId="4" borderId="0" xfId="0" applyFont="1" applyFill="1" applyAlignment="1" applyProtection="1">
      <alignment horizontal="left" vertical="center"/>
      <protection hidden="1"/>
    </xf>
    <xf numFmtId="0" fontId="41" fillId="0" borderId="0" xfId="0" applyFont="1" applyAlignment="1" applyProtection="1">
      <alignment horizontal="left"/>
      <protection hidden="1"/>
    </xf>
    <xf numFmtId="49" fontId="42" fillId="0" borderId="0" xfId="0" applyNumberFormat="1" applyFont="1" applyAlignment="1" applyProtection="1">
      <alignment horizontal="left"/>
      <protection hidden="1"/>
    </xf>
    <xf numFmtId="0" fontId="41" fillId="0" borderId="0" xfId="0" applyFont="1" applyFill="1" applyAlignment="1" applyProtection="1">
      <alignment horizontal="left"/>
      <protection hidden="1"/>
    </xf>
    <xf numFmtId="0" fontId="41" fillId="4" borderId="0" xfId="0" applyFont="1" applyFill="1" applyAlignment="1" applyProtection="1">
      <alignment horizontal="left" vertical="top" wrapText="1"/>
      <protection hidden="1"/>
    </xf>
    <xf numFmtId="0" fontId="2" fillId="2" borderId="1" xfId="0" applyFont="1" applyFill="1" applyBorder="1" applyAlignment="1" applyProtection="1">
      <alignment horizontal="left" vertical="center"/>
      <protection hidden="1"/>
    </xf>
    <xf numFmtId="0" fontId="1" fillId="2" borderId="2" xfId="0" applyFont="1" applyFill="1" applyBorder="1" applyAlignment="1" applyProtection="1">
      <alignment horizontal="left" vertical="center"/>
      <protection hidden="1"/>
    </xf>
    <xf numFmtId="0" fontId="1" fillId="2" borderId="1" xfId="0" applyFont="1" applyFill="1" applyBorder="1" applyAlignment="1" applyProtection="1">
      <alignment horizontal="left" vertical="center"/>
      <protection hidden="1"/>
    </xf>
    <xf numFmtId="0" fontId="1" fillId="2" borderId="2" xfId="0" applyFont="1" applyFill="1" applyBorder="1" applyAlignment="1" applyProtection="1">
      <alignment horizontal="left" vertical="center" wrapText="1"/>
      <protection hidden="1"/>
    </xf>
    <xf numFmtId="0" fontId="1" fillId="0" borderId="0" xfId="0" applyFont="1" applyBorder="1" applyAlignment="1" applyProtection="1">
      <alignment horizontal="left" vertical="center"/>
      <protection hidden="1"/>
    </xf>
    <xf numFmtId="0" fontId="0" fillId="0" borderId="0" xfId="0" applyFont="1" applyAlignment="1" applyProtection="1">
      <alignment horizontal="left" vertical="center"/>
      <protection hidden="1"/>
    </xf>
    <xf numFmtId="0" fontId="3" fillId="0" borderId="0" xfId="0" applyFont="1" applyFill="1" applyAlignment="1" applyProtection="1">
      <alignment horizontal="left" vertical="center"/>
      <protection hidden="1"/>
    </xf>
    <xf numFmtId="0" fontId="1" fillId="0" borderId="0" xfId="0" applyFont="1" applyFill="1" applyBorder="1" applyAlignment="1" applyProtection="1">
      <alignment horizontal="left" vertical="center"/>
      <protection hidden="1"/>
    </xf>
    <xf numFmtId="0" fontId="3" fillId="0" borderId="0" xfId="0" applyFont="1" applyAlignment="1" applyProtection="1">
      <alignment horizontal="left" vertical="center"/>
      <protection hidden="1"/>
    </xf>
    <xf numFmtId="0" fontId="2" fillId="2" borderId="2" xfId="0" applyFont="1" applyFill="1" applyBorder="1" applyAlignment="1" applyProtection="1">
      <alignment horizontal="center" vertical="center"/>
      <protection hidden="1"/>
    </xf>
    <xf numFmtId="2" fontId="45" fillId="2" borderId="2" xfId="0" applyNumberFormat="1" applyFont="1" applyFill="1" applyBorder="1" applyAlignment="1" applyProtection="1">
      <alignment horizontal="center" vertical="center"/>
      <protection hidden="1"/>
    </xf>
    <xf numFmtId="0" fontId="45" fillId="0" borderId="0" xfId="0" applyFont="1" applyProtection="1">
      <protection hidden="1"/>
    </xf>
    <xf numFmtId="0" fontId="45" fillId="2" borderId="2" xfId="0" applyFont="1" applyFill="1" applyBorder="1" applyAlignment="1" applyProtection="1">
      <alignment horizontal="center" vertical="center"/>
      <protection hidden="1"/>
    </xf>
    <xf numFmtId="0" fontId="1" fillId="2" borderId="2" xfId="0" applyFont="1" applyFill="1" applyBorder="1" applyAlignment="1" applyProtection="1">
      <alignment horizontal="left" vertical="center"/>
      <protection hidden="1"/>
    </xf>
    <xf numFmtId="0" fontId="2" fillId="0" borderId="0" xfId="0" applyFont="1" applyAlignment="1" applyProtection="1">
      <alignment horizontal="center"/>
      <protection hidden="1"/>
    </xf>
    <xf numFmtId="0" fontId="1" fillId="0" borderId="0" xfId="0" applyFont="1" applyAlignment="1" applyProtection="1">
      <alignment horizontal="left" vertical="center"/>
      <protection hidden="1"/>
    </xf>
    <xf numFmtId="0" fontId="1" fillId="0" borderId="0" xfId="0" applyFont="1" applyAlignment="1" applyProtection="1">
      <alignment horizontal="left" vertical="center" wrapText="1"/>
      <protection hidden="1"/>
    </xf>
    <xf numFmtId="0" fontId="1" fillId="0" borderId="0" xfId="0" applyFont="1" applyAlignment="1" applyProtection="1">
      <alignment horizontal="left" wrapText="1"/>
      <protection hidden="1"/>
    </xf>
    <xf numFmtId="0" fontId="1" fillId="0" borderId="0" xfId="0" applyFont="1" applyAlignment="1" applyProtection="1">
      <alignment horizontal="center" vertical="top"/>
      <protection hidden="1"/>
    </xf>
    <xf numFmtId="0" fontId="1" fillId="0" borderId="0" xfId="0" applyFont="1" applyAlignment="1" applyProtection="1">
      <alignment horizontal="left" vertical="top" wrapText="1"/>
      <protection hidden="1"/>
    </xf>
    <xf numFmtId="0" fontId="1" fillId="0" borderId="0" xfId="0" applyFont="1" applyAlignment="1" applyProtection="1">
      <alignment horizontal="left"/>
      <protection hidden="1"/>
    </xf>
    <xf numFmtId="0" fontId="2" fillId="2" borderId="2" xfId="0" applyFont="1" applyFill="1" applyBorder="1" applyAlignment="1" applyProtection="1">
      <alignment horizontal="left" vertical="center"/>
      <protection hidden="1"/>
    </xf>
    <xf numFmtId="0" fontId="2" fillId="2" borderId="1" xfId="0" applyFont="1" applyFill="1" applyBorder="1" applyAlignment="1" applyProtection="1">
      <alignment horizontal="left" vertical="center"/>
      <protection hidden="1"/>
    </xf>
    <xf numFmtId="0" fontId="1" fillId="2" borderId="2" xfId="0" applyFont="1" applyFill="1" applyBorder="1" applyAlignment="1" applyProtection="1">
      <alignment horizontal="left" vertical="center"/>
      <protection hidden="1"/>
    </xf>
    <xf numFmtId="0" fontId="1" fillId="2" borderId="1" xfId="0" applyFont="1" applyFill="1" applyBorder="1" applyAlignment="1" applyProtection="1">
      <alignment horizontal="left" vertical="center"/>
      <protection hidden="1"/>
    </xf>
    <xf numFmtId="0" fontId="1" fillId="2" borderId="4" xfId="0" applyFont="1" applyFill="1" applyBorder="1" applyAlignment="1" applyProtection="1">
      <alignment horizontal="left" vertical="center"/>
      <protection hidden="1"/>
    </xf>
    <xf numFmtId="0" fontId="17" fillId="2" borderId="1" xfId="0" applyFont="1" applyFill="1" applyBorder="1" applyAlignment="1" applyProtection="1">
      <alignment horizontal="left" vertical="center"/>
      <protection hidden="1"/>
    </xf>
    <xf numFmtId="0" fontId="1" fillId="2" borderId="3" xfId="0" applyFont="1" applyFill="1" applyBorder="1" applyAlignment="1" applyProtection="1">
      <alignment horizontal="left" vertical="top" wrapText="1"/>
      <protection hidden="1"/>
    </xf>
    <xf numFmtId="0" fontId="1" fillId="2" borderId="0" xfId="0" applyFont="1" applyFill="1" applyBorder="1" applyAlignment="1" applyProtection="1">
      <alignment horizontal="left" vertical="top" wrapText="1"/>
      <protection hidden="1"/>
    </xf>
    <xf numFmtId="0" fontId="1" fillId="2" borderId="2" xfId="0" applyFont="1" applyFill="1" applyBorder="1" applyAlignment="1" applyProtection="1">
      <alignment horizontal="left" vertical="top" wrapText="1"/>
      <protection hidden="1"/>
    </xf>
    <xf numFmtId="0" fontId="1" fillId="2" borderId="1" xfId="0" applyFont="1" applyFill="1" applyBorder="1" applyAlignment="1" applyProtection="1">
      <alignment horizontal="left" vertical="top" wrapText="1"/>
      <protection hidden="1"/>
    </xf>
    <xf numFmtId="0" fontId="45" fillId="2" borderId="1" xfId="0" applyFont="1" applyFill="1" applyBorder="1" applyAlignment="1" applyProtection="1">
      <alignment horizontal="left" vertical="center"/>
      <protection hidden="1"/>
    </xf>
    <xf numFmtId="0" fontId="17" fillId="2" borderId="1" xfId="0" applyNumberFormat="1" applyFont="1" applyFill="1" applyBorder="1" applyAlignment="1" applyProtection="1">
      <alignment horizontal="left" vertical="center"/>
      <protection hidden="1"/>
    </xf>
    <xf numFmtId="0" fontId="45" fillId="2" borderId="0" xfId="0" applyFont="1" applyFill="1" applyBorder="1" applyAlignment="1" applyProtection="1">
      <alignment horizontal="center" vertical="top"/>
      <protection hidden="1"/>
    </xf>
    <xf numFmtId="0" fontId="45" fillId="2" borderId="1" xfId="0" applyFont="1" applyFill="1" applyBorder="1" applyAlignment="1" applyProtection="1">
      <alignment horizontal="center" vertical="top"/>
      <protection hidden="1"/>
    </xf>
    <xf numFmtId="0" fontId="17" fillId="2" borderId="17" xfId="0" applyNumberFormat="1" applyFont="1" applyFill="1" applyBorder="1" applyAlignment="1" applyProtection="1">
      <alignment horizontal="center" vertical="center" wrapText="1"/>
      <protection hidden="1"/>
    </xf>
    <xf numFmtId="0" fontId="22" fillId="0" borderId="0" xfId="0" applyFont="1" applyFill="1" applyAlignment="1" applyProtection="1">
      <alignment horizontal="center" vertical="center" wrapText="1"/>
      <protection hidden="1"/>
    </xf>
    <xf numFmtId="0" fontId="13" fillId="6" borderId="0" xfId="0" applyFont="1" applyFill="1" applyAlignment="1" applyProtection="1">
      <alignment horizontal="right" wrapText="1"/>
      <protection hidden="1"/>
    </xf>
    <xf numFmtId="0" fontId="1" fillId="6" borderId="0" xfId="0" applyFont="1" applyFill="1" applyAlignment="1" applyProtection="1">
      <alignment horizontal="right" wrapText="1"/>
      <protection hidden="1"/>
    </xf>
    <xf numFmtId="0" fontId="8" fillId="0" borderId="0" xfId="0" applyFont="1" applyAlignment="1" applyProtection="1">
      <alignment horizontal="center" vertical="center"/>
      <protection hidden="1"/>
    </xf>
    <xf numFmtId="0" fontId="1" fillId="0" borderId="0" xfId="0" applyFont="1" applyAlignment="1" applyProtection="1">
      <alignment horizontal="center" vertical="center" wrapText="1"/>
      <protection hidden="1"/>
    </xf>
    <xf numFmtId="0" fontId="5" fillId="2" borderId="3" xfId="0" applyFont="1" applyFill="1" applyBorder="1" applyAlignment="1" applyProtection="1">
      <alignment horizontal="left" vertical="top"/>
      <protection hidden="1"/>
    </xf>
    <xf numFmtId="0" fontId="5" fillId="2" borderId="0" xfId="0" applyFont="1" applyFill="1" applyBorder="1" applyAlignment="1" applyProtection="1">
      <alignment horizontal="left" vertical="top"/>
      <protection hidden="1"/>
    </xf>
    <xf numFmtId="0" fontId="5" fillId="2" borderId="2" xfId="0" applyFont="1" applyFill="1" applyBorder="1" applyAlignment="1" applyProtection="1">
      <alignment horizontal="left" vertical="top"/>
      <protection hidden="1"/>
    </xf>
    <xf numFmtId="0" fontId="5" fillId="2" borderId="1" xfId="0" applyFont="1" applyFill="1" applyBorder="1" applyAlignment="1" applyProtection="1">
      <alignment horizontal="left" vertical="top"/>
      <protection hidden="1"/>
    </xf>
    <xf numFmtId="0" fontId="45" fillId="2" borderId="1" xfId="0" applyFont="1" applyFill="1" applyBorder="1" applyAlignment="1" applyProtection="1">
      <alignment horizontal="left" vertical="center" wrapText="1"/>
      <protection hidden="1"/>
    </xf>
    <xf numFmtId="0" fontId="2" fillId="0" borderId="1" xfId="0" applyFont="1" applyFill="1" applyBorder="1" applyAlignment="1" applyProtection="1">
      <alignment horizontal="center" vertical="top" wrapText="1"/>
      <protection locked="0" hidden="1"/>
    </xf>
    <xf numFmtId="0" fontId="20" fillId="0" borderId="1" xfId="1" applyFill="1" applyBorder="1" applyAlignment="1" applyProtection="1">
      <alignment horizontal="center" vertical="top" wrapText="1"/>
      <protection locked="0" hidden="1"/>
    </xf>
    <xf numFmtId="0" fontId="1" fillId="0" borderId="1" xfId="0" applyFont="1" applyFill="1" applyBorder="1" applyAlignment="1" applyProtection="1">
      <alignment horizontal="center" vertical="center" wrapText="1"/>
      <protection locked="0" hidden="1"/>
    </xf>
    <xf numFmtId="49" fontId="2" fillId="0" borderId="1" xfId="0" applyNumberFormat="1" applyFont="1" applyFill="1" applyBorder="1" applyAlignment="1" applyProtection="1">
      <alignment horizontal="center" wrapText="1"/>
      <protection locked="0" hidden="1"/>
    </xf>
    <xf numFmtId="0" fontId="7" fillId="2" borderId="6" xfId="0" applyFont="1" applyFill="1" applyBorder="1" applyAlignment="1" applyProtection="1">
      <alignment horizontal="left" vertical="center" wrapText="1"/>
      <protection hidden="1"/>
    </xf>
    <xf numFmtId="0" fontId="7" fillId="2" borderId="7" xfId="0" applyFont="1" applyFill="1" applyBorder="1" applyAlignment="1" applyProtection="1">
      <alignment horizontal="left" vertical="center"/>
      <protection hidden="1"/>
    </xf>
    <xf numFmtId="0" fontId="1" fillId="2" borderId="3" xfId="0" applyFont="1" applyFill="1" applyBorder="1" applyAlignment="1" applyProtection="1">
      <alignment horizontal="left" vertical="center" wrapText="1"/>
      <protection hidden="1"/>
    </xf>
    <xf numFmtId="0" fontId="1" fillId="2" borderId="0" xfId="0" applyFont="1" applyFill="1" applyBorder="1" applyAlignment="1" applyProtection="1">
      <alignment horizontal="left" vertical="center" wrapText="1"/>
      <protection hidden="1"/>
    </xf>
    <xf numFmtId="0" fontId="1" fillId="2" borderId="2" xfId="0" applyFont="1" applyFill="1" applyBorder="1" applyAlignment="1" applyProtection="1">
      <alignment horizontal="left" vertical="center" wrapText="1"/>
      <protection hidden="1"/>
    </xf>
    <xf numFmtId="0" fontId="1" fillId="2" borderId="1" xfId="0" applyFont="1" applyFill="1" applyBorder="1" applyAlignment="1" applyProtection="1">
      <alignment horizontal="left" vertical="center" wrapText="1"/>
      <protection hidden="1"/>
    </xf>
    <xf numFmtId="0" fontId="2" fillId="0" borderId="0" xfId="0" applyFont="1" applyFill="1" applyBorder="1" applyAlignment="1" applyProtection="1">
      <alignment horizontal="center" vertical="top" wrapText="1"/>
      <protection locked="0" hidden="1"/>
    </xf>
    <xf numFmtId="0" fontId="23" fillId="2" borderId="6" xfId="0" applyFont="1" applyFill="1" applyBorder="1" applyAlignment="1" applyProtection="1">
      <alignment horizontal="left" vertical="center" wrapText="1"/>
      <protection hidden="1"/>
    </xf>
    <xf numFmtId="0" fontId="23" fillId="2" borderId="7" xfId="0" applyFont="1" applyFill="1" applyBorder="1" applyAlignment="1" applyProtection="1">
      <alignment horizontal="left" vertical="center" wrapText="1"/>
      <protection hidden="1"/>
    </xf>
    <xf numFmtId="0" fontId="2" fillId="2" borderId="2" xfId="0" applyFont="1" applyFill="1" applyBorder="1" applyAlignment="1" applyProtection="1">
      <alignment horizontal="left"/>
      <protection hidden="1"/>
    </xf>
    <xf numFmtId="0" fontId="2" fillId="2" borderId="1" xfId="0" applyFont="1" applyFill="1" applyBorder="1" applyAlignment="1" applyProtection="1">
      <alignment horizontal="left"/>
      <protection hidden="1"/>
    </xf>
    <xf numFmtId="0" fontId="1" fillId="2" borderId="2" xfId="0" applyFont="1" applyFill="1" applyBorder="1" applyAlignment="1" applyProtection="1">
      <alignment vertical="center"/>
      <protection hidden="1"/>
    </xf>
    <xf numFmtId="0" fontId="1" fillId="2" borderId="1" xfId="0" applyFont="1" applyFill="1" applyBorder="1" applyAlignment="1" applyProtection="1">
      <alignment vertical="center"/>
      <protection hidden="1"/>
    </xf>
    <xf numFmtId="0" fontId="7" fillId="2" borderId="7" xfId="0" applyFont="1" applyFill="1" applyBorder="1" applyAlignment="1" applyProtection="1">
      <alignment horizontal="left" vertical="center" wrapText="1"/>
      <protection hidden="1"/>
    </xf>
    <xf numFmtId="0" fontId="2" fillId="0" borderId="1" xfId="0" applyFont="1" applyFill="1" applyBorder="1" applyAlignment="1" applyProtection="1">
      <alignment horizontal="center" wrapText="1"/>
      <protection locked="0" hidden="1"/>
    </xf>
    <xf numFmtId="0" fontId="19" fillId="2" borderId="2" xfId="0" applyFont="1" applyFill="1" applyBorder="1" applyAlignment="1" applyProtection="1">
      <alignment horizontal="center" vertical="center" wrapText="1"/>
      <protection hidden="1"/>
    </xf>
    <xf numFmtId="0" fontId="19" fillId="2" borderId="1" xfId="0" applyFont="1" applyFill="1" applyBorder="1" applyAlignment="1" applyProtection="1">
      <alignment horizontal="center" vertical="center" wrapText="1"/>
      <protection hidden="1"/>
    </xf>
    <xf numFmtId="0" fontId="1" fillId="2" borderId="3" xfId="0" applyFont="1" applyFill="1" applyBorder="1" applyAlignment="1" applyProtection="1">
      <alignment horizontal="center" vertical="center" wrapText="1"/>
      <protection hidden="1"/>
    </xf>
    <xf numFmtId="0" fontId="1" fillId="2" borderId="0" xfId="0" applyFont="1" applyFill="1" applyBorder="1" applyAlignment="1" applyProtection="1">
      <alignment horizontal="center" vertical="center" wrapText="1"/>
      <protection hidden="1"/>
    </xf>
    <xf numFmtId="0" fontId="15" fillId="0" borderId="0" xfId="0" applyFont="1" applyAlignment="1" applyProtection="1">
      <alignment horizontal="center" vertical="top" wrapText="1"/>
      <protection hidden="1"/>
    </xf>
    <xf numFmtId="0" fontId="15" fillId="0" borderId="0" xfId="0" applyFont="1" applyAlignment="1" applyProtection="1">
      <alignment horizontal="center" wrapText="1"/>
      <protection hidden="1"/>
    </xf>
    <xf numFmtId="4" fontId="5" fillId="0" borderId="0" xfId="0" applyNumberFormat="1" applyFont="1" applyAlignment="1" applyProtection="1">
      <alignment horizontal="center"/>
      <protection hidden="1"/>
    </xf>
    <xf numFmtId="0" fontId="5" fillId="0" borderId="0" xfId="0" applyFont="1" applyAlignment="1" applyProtection="1">
      <alignment horizontal="center"/>
      <protection hidden="1"/>
    </xf>
    <xf numFmtId="0" fontId="5" fillId="6" borderId="0" xfId="0" applyFont="1" applyFill="1" applyAlignment="1" applyProtection="1">
      <alignment horizontal="center"/>
      <protection hidden="1"/>
    </xf>
    <xf numFmtId="4" fontId="5" fillId="6" borderId="0" xfId="0" applyNumberFormat="1" applyFont="1" applyFill="1" applyAlignment="1" applyProtection="1">
      <alignment horizontal="center"/>
      <protection hidden="1"/>
    </xf>
    <xf numFmtId="0" fontId="2" fillId="2" borderId="6" xfId="0" applyFont="1" applyFill="1" applyBorder="1" applyAlignment="1" applyProtection="1">
      <alignment horizontal="left" vertical="center"/>
      <protection hidden="1"/>
    </xf>
    <xf numFmtId="0" fontId="2" fillId="2" borderId="10" xfId="0" applyFont="1" applyFill="1" applyBorder="1" applyAlignment="1" applyProtection="1">
      <alignment horizontal="left" vertical="center"/>
      <protection hidden="1"/>
    </xf>
    <xf numFmtId="0" fontId="2" fillId="2" borderId="2" xfId="0" applyFont="1" applyFill="1" applyBorder="1" applyAlignment="1" applyProtection="1">
      <alignment horizontal="left" vertical="center" wrapText="1"/>
      <protection hidden="1"/>
    </xf>
    <xf numFmtId="0" fontId="2" fillId="2" borderId="4" xfId="0" applyFont="1" applyFill="1" applyBorder="1" applyAlignment="1" applyProtection="1">
      <alignment horizontal="left" vertical="center" wrapText="1"/>
      <protection hidden="1"/>
    </xf>
    <xf numFmtId="0" fontId="15" fillId="0" borderId="8" xfId="0" applyFont="1" applyBorder="1" applyAlignment="1" applyProtection="1">
      <alignment horizontal="left" vertical="top" wrapText="1"/>
      <protection hidden="1"/>
    </xf>
    <xf numFmtId="0" fontId="1" fillId="2" borderId="6" xfId="0" applyFont="1" applyFill="1" applyBorder="1" applyAlignment="1" applyProtection="1">
      <alignment horizontal="left" vertical="center" wrapText="1"/>
      <protection hidden="1"/>
    </xf>
    <xf numFmtId="0" fontId="1" fillId="2" borderId="10" xfId="0" applyFont="1" applyFill="1" applyBorder="1" applyAlignment="1" applyProtection="1">
      <alignment horizontal="left" vertical="center" wrapText="1"/>
      <protection hidden="1"/>
    </xf>
    <xf numFmtId="0" fontId="1" fillId="2" borderId="4" xfId="0" applyFont="1" applyFill="1" applyBorder="1" applyAlignment="1" applyProtection="1">
      <alignment horizontal="left" vertical="center" wrapText="1"/>
      <protection hidden="1"/>
    </xf>
    <xf numFmtId="0" fontId="28" fillId="2" borderId="0" xfId="0" applyFont="1" applyFill="1" applyBorder="1" applyAlignment="1" applyProtection="1">
      <alignment horizontal="left" vertical="center" wrapText="1"/>
      <protection hidden="1"/>
    </xf>
    <xf numFmtId="0" fontId="28" fillId="2" borderId="1" xfId="0" applyFont="1" applyFill="1" applyBorder="1" applyAlignment="1" applyProtection="1">
      <alignment horizontal="left" vertical="center" wrapText="1"/>
      <protection hidden="1"/>
    </xf>
    <xf numFmtId="0" fontId="5" fillId="0" borderId="0" xfId="0" applyFont="1" applyAlignment="1" applyProtection="1">
      <alignment horizontal="center" vertical="center"/>
      <protection hidden="1"/>
    </xf>
    <xf numFmtId="0" fontId="17" fillId="3" borderId="2" xfId="0" applyFont="1" applyFill="1" applyBorder="1" applyAlignment="1" applyProtection="1">
      <alignment horizontal="left"/>
      <protection hidden="1"/>
    </xf>
    <xf numFmtId="0" fontId="17" fillId="3" borderId="1" xfId="0" applyFont="1" applyFill="1" applyBorder="1" applyAlignment="1" applyProtection="1">
      <alignment horizontal="left"/>
      <protection hidden="1"/>
    </xf>
    <xf numFmtId="0" fontId="1" fillId="2" borderId="2" xfId="0" applyFont="1" applyFill="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0" fontId="1" fillId="2" borderId="4" xfId="0" applyFont="1" applyFill="1" applyBorder="1" applyAlignment="1" applyProtection="1">
      <alignment horizontal="center" vertical="center"/>
      <protection hidden="1"/>
    </xf>
    <xf numFmtId="0" fontId="4" fillId="2" borderId="3" xfId="0" applyFont="1" applyFill="1" applyBorder="1" applyAlignment="1" applyProtection="1">
      <alignment horizontal="left" vertical="top" wrapText="1"/>
      <protection hidden="1"/>
    </xf>
    <xf numFmtId="0" fontId="4" fillId="2" borderId="0" xfId="0" applyFont="1" applyFill="1" applyBorder="1" applyAlignment="1" applyProtection="1">
      <alignment horizontal="left" vertical="top" wrapText="1"/>
      <protection hidden="1"/>
    </xf>
    <xf numFmtId="0" fontId="4" fillId="2" borderId="2" xfId="0" applyFont="1" applyFill="1" applyBorder="1" applyAlignment="1" applyProtection="1">
      <alignment horizontal="left" vertical="top" wrapText="1"/>
      <protection hidden="1"/>
    </xf>
    <xf numFmtId="0" fontId="4" fillId="2" borderId="1" xfId="0" applyFont="1" applyFill="1" applyBorder="1" applyAlignment="1" applyProtection="1">
      <alignment horizontal="left" vertical="top" wrapText="1"/>
      <protection hidden="1"/>
    </xf>
    <xf numFmtId="0" fontId="1" fillId="0" borderId="3" xfId="0" applyFont="1" applyBorder="1" applyAlignment="1" applyProtection="1">
      <alignment horizontal="left"/>
      <protection hidden="1"/>
    </xf>
    <xf numFmtId="0" fontId="1" fillId="0" borderId="0" xfId="0" applyFont="1" applyBorder="1" applyAlignment="1" applyProtection="1">
      <alignment horizontal="left"/>
      <protection hidden="1"/>
    </xf>
    <xf numFmtId="0" fontId="1" fillId="0" borderId="0" xfId="0" applyFont="1" applyBorder="1" applyAlignment="1" applyProtection="1">
      <alignment horizontal="center"/>
      <protection hidden="1"/>
    </xf>
    <xf numFmtId="0" fontId="1" fillId="0" borderId="2" xfId="0" applyFont="1" applyBorder="1" applyAlignment="1" applyProtection="1">
      <alignment horizontal="left"/>
      <protection hidden="1"/>
    </xf>
    <xf numFmtId="0" fontId="1" fillId="0" borderId="1" xfId="0" applyFont="1" applyBorder="1" applyAlignment="1" applyProtection="1">
      <alignment horizontal="left"/>
      <protection hidden="1"/>
    </xf>
    <xf numFmtId="0" fontId="30" fillId="2" borderId="3" xfId="0" applyFont="1" applyFill="1" applyBorder="1" applyAlignment="1" applyProtection="1">
      <alignment horizontal="left" vertical="top" wrapText="1"/>
      <protection hidden="1"/>
    </xf>
    <xf numFmtId="0" fontId="30" fillId="2" borderId="0" xfId="0" applyFont="1" applyFill="1" applyBorder="1" applyAlignment="1" applyProtection="1">
      <alignment horizontal="left" vertical="top" wrapText="1"/>
      <protection hidden="1"/>
    </xf>
    <xf numFmtId="0" fontId="30" fillId="2" borderId="2" xfId="0" applyFont="1" applyFill="1" applyBorder="1" applyAlignment="1" applyProtection="1">
      <alignment horizontal="left" vertical="top" wrapText="1"/>
      <protection hidden="1"/>
    </xf>
    <xf numFmtId="0" fontId="30" fillId="2" borderId="1" xfId="0" applyFont="1" applyFill="1" applyBorder="1" applyAlignment="1" applyProtection="1">
      <alignment horizontal="left" vertical="top" wrapText="1"/>
      <protection hidden="1"/>
    </xf>
    <xf numFmtId="0" fontId="28" fillId="5" borderId="6" xfId="0" applyFont="1" applyFill="1" applyBorder="1" applyAlignment="1" applyProtection="1">
      <alignment horizontal="center" vertical="center" wrapText="1"/>
      <protection locked="0" hidden="1"/>
    </xf>
    <xf numFmtId="0" fontId="28" fillId="5" borderId="7" xfId="0" applyFont="1" applyFill="1" applyBorder="1" applyAlignment="1" applyProtection="1">
      <alignment horizontal="center" vertical="center" wrapText="1"/>
      <protection locked="0" hidden="1"/>
    </xf>
    <xf numFmtId="0" fontId="28" fillId="5" borderId="10" xfId="0" applyFont="1" applyFill="1" applyBorder="1" applyAlignment="1" applyProtection="1">
      <alignment horizontal="center" vertical="center" wrapText="1"/>
      <protection locked="0" hidden="1"/>
    </xf>
    <xf numFmtId="0" fontId="1" fillId="2" borderId="2" xfId="0" applyFont="1" applyFill="1" applyBorder="1" applyAlignment="1" applyProtection="1">
      <alignment horizontal="right"/>
      <protection hidden="1"/>
    </xf>
    <xf numFmtId="0" fontId="1" fillId="2" borderId="1" xfId="0" applyFont="1" applyFill="1" applyBorder="1" applyAlignment="1" applyProtection="1">
      <alignment horizontal="right"/>
      <protection hidden="1"/>
    </xf>
    <xf numFmtId="0" fontId="1" fillId="0" borderId="6" xfId="0" applyFont="1" applyBorder="1" applyAlignment="1" applyProtection="1">
      <alignment horizontal="left" vertical="center" wrapText="1"/>
      <protection locked="0" hidden="1"/>
    </xf>
    <xf numFmtId="0" fontId="1" fillId="0" borderId="7" xfId="0" applyFont="1" applyBorder="1" applyAlignment="1" applyProtection="1">
      <alignment horizontal="left" vertical="center" wrapText="1"/>
      <protection locked="0" hidden="1"/>
    </xf>
    <xf numFmtId="0" fontId="1" fillId="0" borderId="10" xfId="0" applyFont="1" applyBorder="1" applyAlignment="1" applyProtection="1">
      <alignment horizontal="left" vertical="center" wrapText="1"/>
      <protection locked="0" hidden="1"/>
    </xf>
    <xf numFmtId="0" fontId="18" fillId="0" borderId="6" xfId="0" applyFont="1" applyBorder="1" applyAlignment="1" applyProtection="1">
      <alignment horizontal="left" vertical="center" wrapText="1"/>
      <protection locked="0" hidden="1"/>
    </xf>
    <xf numFmtId="0" fontId="18" fillId="0" borderId="7" xfId="0" applyFont="1" applyBorder="1" applyAlignment="1" applyProtection="1">
      <alignment horizontal="left" vertical="center" wrapText="1"/>
      <protection locked="0" hidden="1"/>
    </xf>
    <xf numFmtId="0" fontId="18" fillId="0" borderId="10" xfId="0" applyFont="1" applyBorder="1" applyAlignment="1" applyProtection="1">
      <alignment horizontal="left" vertical="center" wrapText="1"/>
      <protection locked="0" hidden="1"/>
    </xf>
    <xf numFmtId="0" fontId="4" fillId="2" borderId="3" xfId="0" applyFont="1" applyFill="1" applyBorder="1" applyAlignment="1" applyProtection="1">
      <alignment horizontal="left" vertical="center" wrapText="1"/>
      <protection hidden="1"/>
    </xf>
    <xf numFmtId="0" fontId="4" fillId="2" borderId="0" xfId="0" applyFont="1" applyFill="1" applyBorder="1" applyAlignment="1" applyProtection="1">
      <alignment horizontal="left" vertical="center" wrapText="1"/>
      <protection hidden="1"/>
    </xf>
    <xf numFmtId="0" fontId="4" fillId="2" borderId="2" xfId="0" applyFont="1" applyFill="1" applyBorder="1" applyAlignment="1" applyProtection="1">
      <alignment horizontal="left" vertical="center" wrapText="1"/>
      <protection hidden="1"/>
    </xf>
    <xf numFmtId="0" fontId="4" fillId="2" borderId="1" xfId="0" applyFont="1" applyFill="1" applyBorder="1" applyAlignment="1" applyProtection="1">
      <alignment horizontal="left" vertical="center" wrapText="1"/>
      <protection hidden="1"/>
    </xf>
    <xf numFmtId="0" fontId="9" fillId="2" borderId="2" xfId="0" applyFont="1" applyFill="1" applyBorder="1" applyAlignment="1" applyProtection="1">
      <alignment horizontal="left"/>
      <protection hidden="1"/>
    </xf>
    <xf numFmtId="0" fontId="9" fillId="2" borderId="1" xfId="0" applyFont="1" applyFill="1" applyBorder="1" applyAlignment="1" applyProtection="1">
      <alignment horizontal="left"/>
      <protection hidden="1"/>
    </xf>
    <xf numFmtId="0" fontId="1" fillId="2" borderId="6" xfId="0" applyFont="1" applyFill="1" applyBorder="1" applyAlignment="1" applyProtection="1">
      <alignment horizontal="right"/>
      <protection hidden="1"/>
    </xf>
    <xf numFmtId="0" fontId="1" fillId="2" borderId="7" xfId="0" applyFont="1" applyFill="1" applyBorder="1" applyAlignment="1" applyProtection="1">
      <alignment horizontal="right"/>
      <protection hidden="1"/>
    </xf>
    <xf numFmtId="0" fontId="1" fillId="2" borderId="10" xfId="0" applyFont="1" applyFill="1" applyBorder="1" applyAlignment="1" applyProtection="1">
      <alignment horizontal="right"/>
      <protection hidden="1"/>
    </xf>
    <xf numFmtId="49" fontId="28" fillId="0" borderId="2" xfId="0" applyNumberFormat="1" applyFont="1" applyBorder="1" applyAlignment="1" applyProtection="1">
      <alignment horizontal="left" vertical="center" wrapText="1"/>
      <protection hidden="1"/>
    </xf>
    <xf numFmtId="49" fontId="28" fillId="0" borderId="1" xfId="0" applyNumberFormat="1" applyFont="1" applyBorder="1" applyAlignment="1" applyProtection="1">
      <alignment horizontal="left" vertical="center" wrapText="1"/>
      <protection hidden="1"/>
    </xf>
    <xf numFmtId="49" fontId="28" fillId="0" borderId="4" xfId="0" applyNumberFormat="1" applyFont="1" applyBorder="1" applyAlignment="1" applyProtection="1">
      <alignment horizontal="left" vertical="center" wrapText="1"/>
      <protection hidden="1"/>
    </xf>
    <xf numFmtId="0" fontId="4" fillId="0" borderId="6" xfId="0" applyFont="1" applyBorder="1" applyAlignment="1" applyProtection="1">
      <alignment horizontal="left" vertical="center" wrapText="1"/>
      <protection locked="0" hidden="1"/>
    </xf>
    <xf numFmtId="0" fontId="4" fillId="0" borderId="7" xfId="0" applyFont="1" applyBorder="1" applyAlignment="1" applyProtection="1">
      <alignment horizontal="left" vertical="center" wrapText="1"/>
      <protection locked="0" hidden="1"/>
    </xf>
    <xf numFmtId="0" fontId="4" fillId="0" borderId="10" xfId="0" applyFont="1" applyBorder="1" applyAlignment="1" applyProtection="1">
      <alignment horizontal="left" vertical="center" wrapText="1"/>
      <protection locked="0" hidden="1"/>
    </xf>
    <xf numFmtId="0" fontId="1" fillId="2" borderId="2" xfId="0" applyFont="1" applyFill="1" applyBorder="1" applyAlignment="1" applyProtection="1">
      <alignment horizontal="left"/>
      <protection hidden="1"/>
    </xf>
    <xf numFmtId="0" fontId="1" fillId="2" borderId="1" xfId="0" applyFont="1" applyFill="1" applyBorder="1" applyAlignment="1" applyProtection="1">
      <alignment horizontal="left"/>
      <protection hidden="1"/>
    </xf>
    <xf numFmtId="0" fontId="24" fillId="0" borderId="6" xfId="0" applyFont="1" applyBorder="1" applyAlignment="1" applyProtection="1">
      <alignment horizontal="left" vertical="center" wrapText="1"/>
      <protection hidden="1"/>
    </xf>
    <xf numFmtId="0" fontId="24" fillId="0" borderId="7" xfId="0" applyFont="1" applyBorder="1" applyAlignment="1" applyProtection="1">
      <alignment horizontal="left" vertical="center" wrapText="1"/>
      <protection hidden="1"/>
    </xf>
    <xf numFmtId="0" fontId="24" fillId="0" borderId="10" xfId="0" applyFont="1" applyBorder="1" applyAlignment="1" applyProtection="1">
      <alignment horizontal="left" vertical="center" wrapText="1"/>
      <protection hidden="1"/>
    </xf>
    <xf numFmtId="0" fontId="1" fillId="2" borderId="6" xfId="0" applyFont="1" applyFill="1" applyBorder="1" applyAlignment="1" applyProtection="1">
      <alignment horizontal="right" wrapText="1"/>
      <protection hidden="1"/>
    </xf>
    <xf numFmtId="0" fontId="1" fillId="2" borderId="7" xfId="0" applyFont="1" applyFill="1" applyBorder="1" applyAlignment="1" applyProtection="1">
      <alignment horizontal="right" wrapText="1"/>
      <protection hidden="1"/>
    </xf>
    <xf numFmtId="0" fontId="1" fillId="0" borderId="2" xfId="0" applyFont="1" applyBorder="1" applyAlignment="1" applyProtection="1">
      <alignment horizontal="left" wrapText="1"/>
      <protection hidden="1"/>
    </xf>
    <xf numFmtId="0" fontId="1" fillId="0" borderId="1" xfId="0" applyFont="1" applyBorder="1" applyAlignment="1" applyProtection="1">
      <alignment horizontal="left" wrapText="1"/>
      <protection hidden="1"/>
    </xf>
    <xf numFmtId="0" fontId="1" fillId="0" borderId="3" xfId="0" applyFont="1" applyBorder="1" applyAlignment="1" applyProtection="1">
      <alignment horizontal="left" vertical="top" wrapText="1"/>
      <protection hidden="1"/>
    </xf>
    <xf numFmtId="0" fontId="1" fillId="0" borderId="0" xfId="0" applyFont="1" applyBorder="1" applyAlignment="1" applyProtection="1">
      <alignment horizontal="left" vertical="top" wrapText="1"/>
      <protection hidden="1"/>
    </xf>
    <xf numFmtId="0" fontId="2" fillId="0" borderId="0" xfId="0" applyFont="1" applyBorder="1" applyAlignment="1" applyProtection="1">
      <alignment horizontal="center"/>
      <protection locked="0" hidden="1"/>
    </xf>
    <xf numFmtId="0" fontId="1" fillId="0" borderId="3" xfId="0" applyFont="1" applyBorder="1" applyAlignment="1" applyProtection="1">
      <alignment horizontal="left" wrapText="1"/>
      <protection hidden="1"/>
    </xf>
    <xf numFmtId="0" fontId="1" fillId="0" borderId="0" xfId="0" applyFont="1" applyBorder="1" applyAlignment="1" applyProtection="1">
      <alignment horizontal="left" wrapText="1"/>
      <protection hidden="1"/>
    </xf>
    <xf numFmtId="0" fontId="1" fillId="2" borderId="5" xfId="0" applyFont="1" applyFill="1" applyBorder="1" applyAlignment="1" applyProtection="1">
      <alignment horizontal="center"/>
      <protection hidden="1"/>
    </xf>
    <xf numFmtId="0" fontId="1" fillId="0" borderId="5" xfId="0" applyFont="1" applyBorder="1" applyAlignment="1" applyProtection="1">
      <alignment horizontal="left" vertical="center" wrapText="1"/>
      <protection locked="0" hidden="1"/>
    </xf>
    <xf numFmtId="0" fontId="1" fillId="0" borderId="2" xfId="0" applyFont="1" applyBorder="1" applyAlignment="1" applyProtection="1">
      <alignment horizontal="left" vertical="center"/>
      <protection locked="0" hidden="1"/>
    </xf>
    <xf numFmtId="0" fontId="1" fillId="0" borderId="1" xfId="0" applyFont="1" applyBorder="1" applyAlignment="1" applyProtection="1">
      <alignment horizontal="left" vertical="center"/>
      <protection locked="0" hidden="1"/>
    </xf>
    <xf numFmtId="0" fontId="1" fillId="0" borderId="4" xfId="0" applyFont="1" applyBorder="1" applyAlignment="1" applyProtection="1">
      <alignment horizontal="left" vertical="center"/>
      <protection locked="0" hidden="1"/>
    </xf>
    <xf numFmtId="0" fontId="44" fillId="0" borderId="0" xfId="0" applyFont="1" applyAlignment="1">
      <alignment horizontal="center" vertical="center" wrapText="1"/>
    </xf>
    <xf numFmtId="0" fontId="1" fillId="0" borderId="0" xfId="0" applyFont="1" applyAlignment="1" applyProtection="1">
      <alignment horizontal="right"/>
      <protection hidden="1"/>
    </xf>
    <xf numFmtId="0" fontId="18" fillId="0" borderId="0" xfId="0" applyFont="1" applyBorder="1" applyAlignment="1" applyProtection="1">
      <alignment horizontal="left" vertical="center" wrapText="1"/>
      <protection hidden="1"/>
    </xf>
    <xf numFmtId="0" fontId="18" fillId="0" borderId="1" xfId="0" applyFont="1" applyBorder="1" applyAlignment="1" applyProtection="1">
      <alignment horizontal="left" vertical="center" wrapText="1"/>
      <protection hidden="1"/>
    </xf>
    <xf numFmtId="0" fontId="28" fillId="0" borderId="11" xfId="0" applyFont="1" applyBorder="1" applyAlignment="1" applyProtection="1">
      <alignment horizontal="center" vertical="center" wrapText="1"/>
      <protection hidden="1"/>
    </xf>
    <xf numFmtId="0" fontId="28" fillId="0" borderId="5" xfId="0" applyFont="1" applyBorder="1" applyAlignment="1" applyProtection="1">
      <alignment horizontal="center" vertical="center" wrapText="1"/>
      <protection hidden="1"/>
    </xf>
    <xf numFmtId="0" fontId="18" fillId="0" borderId="14" xfId="0" applyFont="1" applyBorder="1" applyAlignment="1" applyProtection="1">
      <alignment horizontal="left" vertical="center" wrapText="1"/>
      <protection hidden="1"/>
    </xf>
    <xf numFmtId="0" fontId="18" fillId="0" borderId="8" xfId="0" applyFont="1" applyBorder="1" applyAlignment="1" applyProtection="1">
      <alignment horizontal="left" vertical="center" wrapText="1"/>
      <protection hidden="1"/>
    </xf>
    <xf numFmtId="0" fontId="18" fillId="0" borderId="3" xfId="0" applyFont="1" applyBorder="1" applyAlignment="1" applyProtection="1">
      <alignment horizontal="left" vertical="center" wrapText="1"/>
      <protection hidden="1"/>
    </xf>
    <xf numFmtId="0" fontId="18" fillId="0" borderId="2" xfId="0" applyFont="1" applyBorder="1" applyAlignment="1" applyProtection="1">
      <alignment horizontal="left" vertical="center" wrapText="1"/>
      <protection hidden="1"/>
    </xf>
    <xf numFmtId="0" fontId="28" fillId="0" borderId="13" xfId="0" applyFont="1" applyBorder="1" applyAlignment="1" applyProtection="1">
      <alignment horizontal="center" vertical="center" wrapText="1"/>
      <protection hidden="1"/>
    </xf>
    <xf numFmtId="0" fontId="28" fillId="0" borderId="13" xfId="0" applyFont="1" applyBorder="1" applyAlignment="1" applyProtection="1">
      <alignment horizontal="center" vertical="center"/>
      <protection hidden="1"/>
    </xf>
    <xf numFmtId="0" fontId="28" fillId="0" borderId="11" xfId="0" applyFont="1" applyBorder="1" applyAlignment="1" applyProtection="1">
      <alignment horizontal="center" vertical="center"/>
      <protection hidden="1"/>
    </xf>
    <xf numFmtId="0" fontId="28" fillId="0" borderId="5" xfId="0" applyFont="1" applyBorder="1" applyAlignment="1" applyProtection="1">
      <alignment horizontal="center" vertical="center"/>
      <protection hidden="1"/>
    </xf>
    <xf numFmtId="0" fontId="27" fillId="0" borderId="14"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1" xfId="0" applyFont="1" applyBorder="1" applyAlignment="1" applyProtection="1">
      <alignment horizontal="left" vertical="center" wrapText="1"/>
      <protection hidden="1"/>
    </xf>
    <xf numFmtId="0" fontId="27" fillId="0" borderId="3"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18" fillId="2" borderId="2" xfId="0" applyFont="1" applyFill="1" applyBorder="1" applyAlignment="1" applyProtection="1">
      <alignment horizontal="center" vertical="center" wrapText="1"/>
      <protection hidden="1"/>
    </xf>
    <xf numFmtId="0" fontId="18" fillId="2" borderId="1" xfId="0" applyFont="1" applyFill="1" applyBorder="1" applyAlignment="1" applyProtection="1">
      <alignment horizontal="center" vertical="center" wrapText="1"/>
      <protection hidden="1"/>
    </xf>
    <xf numFmtId="0" fontId="27" fillId="0" borderId="6" xfId="0" applyFont="1" applyFill="1" applyBorder="1" applyAlignment="1" applyProtection="1">
      <alignment horizontal="left" vertical="center" wrapText="1"/>
      <protection hidden="1"/>
    </xf>
    <xf numFmtId="0" fontId="27" fillId="0" borderId="7" xfId="0" applyFont="1" applyFill="1" applyBorder="1" applyAlignment="1" applyProtection="1">
      <alignment horizontal="left" vertical="center" wrapText="1"/>
      <protection hidden="1"/>
    </xf>
    <xf numFmtId="0" fontId="45" fillId="0" borderId="13" xfId="0" applyFont="1" applyBorder="1" applyAlignment="1" applyProtection="1">
      <alignment horizontal="center" vertical="center"/>
    </xf>
    <xf numFmtId="0" fontId="45" fillId="0" borderId="11" xfId="0" applyFont="1" applyBorder="1" applyAlignment="1" applyProtection="1">
      <alignment horizontal="center" vertical="center"/>
    </xf>
    <xf numFmtId="0" fontId="45" fillId="0" borderId="5" xfId="0" applyFont="1" applyBorder="1" applyAlignment="1" applyProtection="1">
      <alignment horizontal="center" vertical="center"/>
    </xf>
  </cellXfs>
  <cellStyles count="2">
    <cellStyle name="Hiperłącze" xfId="1" builtinId="8"/>
    <cellStyle name="Normalny" xfId="0" builtinId="0"/>
  </cellStyles>
  <dxfs count="50">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b/>
        <i/>
        <color rgb="FF92D050"/>
      </font>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b/>
        <i/>
        <color rgb="FF92D050"/>
      </font>
    </dxf>
    <dxf>
      <font>
        <b/>
        <i/>
        <color rgb="FF00B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ont>
        <b/>
        <i/>
        <color rgb="FF92D050"/>
      </font>
    </dxf>
    <dxf>
      <fill>
        <patternFill>
          <bgColor rgb="FFFF0000"/>
        </patternFill>
      </fill>
    </dxf>
    <dxf>
      <font>
        <b/>
        <i val="0"/>
      </font>
      <fill>
        <patternFill>
          <bgColor rgb="FFFF0000"/>
        </patternFill>
      </fill>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rgb="FF92D050"/>
        </patternFill>
      </fill>
    </dxf>
    <dxf>
      <fill>
        <patternFill>
          <bgColor theme="0" tint="-0.14996795556505021"/>
        </patternFill>
      </fill>
      <border>
        <left style="thin">
          <color auto="1"/>
        </left>
        <right/>
        <top style="thin">
          <color auto="1"/>
        </top>
        <bottom style="thin">
          <color auto="1"/>
        </bottom>
        <vertical/>
        <horizontal/>
      </border>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b/>
        <i/>
        <color rgb="FF92D050"/>
      </font>
    </dxf>
    <dxf>
      <font>
        <b/>
        <i/>
        <color rgb="FF92D050"/>
      </font>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Medium9"/>
  <colors>
    <mruColors>
      <color rgb="FFCCFFFF"/>
      <color rgb="FF69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85724</xdr:rowOff>
    </xdr:from>
    <xdr:to>
      <xdr:col>9</xdr:col>
      <xdr:colOff>533400</xdr:colOff>
      <xdr:row>4</xdr:row>
      <xdr:rowOff>28574</xdr:rowOff>
    </xdr:to>
    <xdr:pic>
      <xdr:nvPicPr>
        <xdr:cNvPr id="6" name="Obraz 5" descr="C:\Users\dariusz.baranowski\AppData\Local\Temp\Temp1_EFS_od_1012018_korekta.zip\EFS\EFS_mono-300dpi.jpg">
          <a:extLst>
            <a:ext uri="{FF2B5EF4-FFF2-40B4-BE49-F238E27FC236}">
              <a16:creationId xmlns:a16="http://schemas.microsoft.com/office/drawing/2014/main" xmlns=""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85724"/>
          <a:ext cx="6534150" cy="695325"/>
        </a:xfrm>
        <a:prstGeom prst="rect">
          <a:avLst/>
        </a:prstGeom>
        <a:noFill/>
        <a:ln>
          <a:noFill/>
        </a:ln>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tabColor rgb="FF0070C0"/>
  </sheetPr>
  <dimension ref="A1:L53"/>
  <sheetViews>
    <sheetView showGridLines="0" tabSelected="1" topLeftCell="A21" zoomScaleNormal="100" workbookViewId="0">
      <selection activeCell="B29" sqref="B29:I29"/>
    </sheetView>
  </sheetViews>
  <sheetFormatPr defaultColWidth="0" defaultRowHeight="16.5" customHeight="1" zeroHeight="1" x14ac:dyDescent="0.3"/>
  <cols>
    <col min="1" max="1" width="4.7109375" style="1" customWidth="1"/>
    <col min="2" max="2" width="17.7109375" style="3" customWidth="1"/>
    <col min="3" max="3" width="6.5703125" style="1" customWidth="1"/>
    <col min="4" max="5" width="9.140625" style="1" customWidth="1"/>
    <col min="6" max="6" width="8.7109375" style="1" customWidth="1"/>
    <col min="7" max="8" width="9.140625" style="1" customWidth="1"/>
    <col min="9" max="9" width="16.85546875" style="1" customWidth="1"/>
    <col min="10" max="10" width="5.42578125" style="1" customWidth="1"/>
    <col min="11" max="12" width="0" style="1" hidden="1" customWidth="1"/>
    <col min="13" max="16384" width="5.42578125" style="1" hidden="1"/>
  </cols>
  <sheetData>
    <row r="1" spans="1:9" ht="16.5" customHeight="1" x14ac:dyDescent="0.3">
      <c r="B1" s="1"/>
    </row>
    <row r="2" spans="1:9" ht="16.5" customHeight="1" x14ac:dyDescent="0.3">
      <c r="A2" s="282" t="s">
        <v>2142</v>
      </c>
      <c r="B2" s="282"/>
      <c r="C2" s="282"/>
      <c r="D2" s="282"/>
      <c r="E2" s="282"/>
      <c r="F2" s="282"/>
      <c r="G2" s="282"/>
      <c r="H2" s="282"/>
      <c r="I2" s="282"/>
    </row>
    <row r="3" spans="1:9" ht="16.5" customHeight="1" x14ac:dyDescent="0.3">
      <c r="A3" s="2"/>
      <c r="B3" s="2"/>
      <c r="C3" s="2"/>
      <c r="D3" s="2"/>
      <c r="E3" s="2"/>
      <c r="F3" s="2"/>
      <c r="G3" s="2"/>
      <c r="H3" s="2"/>
      <c r="I3" s="2"/>
    </row>
    <row r="4" spans="1:9" ht="16.5" customHeight="1" x14ac:dyDescent="0.3">
      <c r="A4" s="109"/>
      <c r="B4" s="283" t="s">
        <v>2143</v>
      </c>
      <c r="C4" s="283"/>
      <c r="D4" s="283"/>
      <c r="E4" s="283"/>
      <c r="F4" s="283"/>
      <c r="G4" s="283"/>
      <c r="H4" s="283"/>
      <c r="I4" s="283"/>
    </row>
    <row r="5" spans="1:9" ht="16.5" customHeight="1" x14ac:dyDescent="0.3">
      <c r="A5" s="286"/>
      <c r="B5" s="284" t="s">
        <v>2403</v>
      </c>
      <c r="C5" s="284"/>
      <c r="D5" s="284"/>
      <c r="E5" s="284"/>
      <c r="F5" s="284"/>
      <c r="G5" s="284"/>
      <c r="H5" s="284"/>
      <c r="I5" s="284"/>
    </row>
    <row r="6" spans="1:9" ht="16.5" customHeight="1" x14ac:dyDescent="0.3">
      <c r="A6" s="286"/>
      <c r="B6" s="284"/>
      <c r="C6" s="284"/>
      <c r="D6" s="284"/>
      <c r="E6" s="284"/>
      <c r="F6" s="284"/>
      <c r="G6" s="284"/>
      <c r="H6" s="284"/>
      <c r="I6" s="284"/>
    </row>
    <row r="7" spans="1:9" ht="16.5" customHeight="1" x14ac:dyDescent="0.3">
      <c r="A7" s="286"/>
      <c r="B7" s="284"/>
      <c r="C7" s="284"/>
      <c r="D7" s="284"/>
      <c r="E7" s="284"/>
      <c r="F7" s="284"/>
      <c r="G7" s="284"/>
      <c r="H7" s="284"/>
      <c r="I7" s="284"/>
    </row>
    <row r="8" spans="1:9" ht="16.5" customHeight="1" x14ac:dyDescent="0.3">
      <c r="A8" s="286"/>
      <c r="B8" s="285" t="s">
        <v>2155</v>
      </c>
      <c r="C8" s="285"/>
      <c r="D8" s="285"/>
      <c r="E8" s="285"/>
      <c r="F8" s="285"/>
      <c r="G8" s="285"/>
      <c r="H8" s="285"/>
      <c r="I8" s="285"/>
    </row>
    <row r="9" spans="1:9" ht="16.5" customHeight="1" x14ac:dyDescent="0.3">
      <c r="A9" s="286"/>
      <c r="B9" s="4" t="s">
        <v>2157</v>
      </c>
      <c r="C9" s="5"/>
      <c r="D9" s="4" t="s">
        <v>2158</v>
      </c>
      <c r="E9" s="4"/>
      <c r="F9" s="4"/>
      <c r="G9" s="4"/>
      <c r="H9" s="4"/>
      <c r="I9" s="4"/>
    </row>
    <row r="10" spans="1:9" ht="16.5" customHeight="1" x14ac:dyDescent="0.3">
      <c r="A10" s="286"/>
      <c r="B10" s="285" t="s">
        <v>2404</v>
      </c>
      <c r="C10" s="285"/>
      <c r="D10" s="285"/>
      <c r="E10" s="285"/>
      <c r="F10" s="285"/>
      <c r="G10" s="285"/>
      <c r="H10" s="285"/>
      <c r="I10" s="285"/>
    </row>
    <row r="11" spans="1:9" ht="16.5" customHeight="1" x14ac:dyDescent="0.3">
      <c r="A11" s="286"/>
      <c r="B11" s="285"/>
      <c r="C11" s="285"/>
      <c r="D11" s="285"/>
      <c r="E11" s="285"/>
      <c r="F11" s="285"/>
      <c r="G11" s="285"/>
      <c r="H11" s="285"/>
      <c r="I11" s="285"/>
    </row>
    <row r="12" spans="1:9" ht="16.5" customHeight="1" x14ac:dyDescent="0.3">
      <c r="A12" s="286"/>
      <c r="B12" s="285"/>
      <c r="C12" s="285"/>
      <c r="D12" s="285"/>
      <c r="E12" s="285"/>
      <c r="F12" s="285"/>
      <c r="G12" s="285"/>
      <c r="H12" s="285"/>
      <c r="I12" s="285"/>
    </row>
    <row r="13" spans="1:9" ht="16.5" customHeight="1" x14ac:dyDescent="0.3">
      <c r="A13" s="286"/>
      <c r="B13" s="285"/>
      <c r="C13" s="285"/>
      <c r="D13" s="285"/>
      <c r="E13" s="285"/>
      <c r="F13" s="285"/>
      <c r="G13" s="285"/>
      <c r="H13" s="285"/>
      <c r="I13" s="285"/>
    </row>
    <row r="14" spans="1:9" ht="16.5" customHeight="1" x14ac:dyDescent="0.3">
      <c r="A14" s="286"/>
      <c r="B14" s="285"/>
      <c r="C14" s="285"/>
      <c r="D14" s="285"/>
      <c r="E14" s="285"/>
      <c r="F14" s="285"/>
      <c r="G14" s="285"/>
      <c r="H14" s="285"/>
      <c r="I14" s="285"/>
    </row>
    <row r="15" spans="1:9" ht="16.5" customHeight="1" x14ac:dyDescent="0.3">
      <c r="A15" s="286"/>
      <c r="B15" s="287" t="s">
        <v>2396</v>
      </c>
      <c r="C15" s="287"/>
      <c r="D15" s="287"/>
      <c r="E15" s="287"/>
      <c r="F15" s="287"/>
      <c r="G15" s="287"/>
      <c r="H15" s="287"/>
      <c r="I15" s="287"/>
    </row>
    <row r="16" spans="1:9" ht="16.5" customHeight="1" x14ac:dyDescent="0.3">
      <c r="A16" s="286"/>
      <c r="B16" s="287"/>
      <c r="C16" s="287"/>
      <c r="D16" s="287"/>
      <c r="E16" s="287"/>
      <c r="F16" s="287"/>
      <c r="G16" s="287"/>
      <c r="H16" s="287"/>
      <c r="I16" s="287"/>
    </row>
    <row r="17" spans="1:9" ht="16.5" customHeight="1" x14ac:dyDescent="0.3">
      <c r="A17" s="286"/>
      <c r="B17" s="287"/>
      <c r="C17" s="287"/>
      <c r="D17" s="287"/>
      <c r="E17" s="287"/>
      <c r="F17" s="287"/>
      <c r="G17" s="287"/>
      <c r="H17" s="287"/>
      <c r="I17" s="287"/>
    </row>
    <row r="18" spans="1:9" ht="16.5" customHeight="1" x14ac:dyDescent="0.3">
      <c r="A18" s="286"/>
      <c r="B18" s="287" t="s">
        <v>2397</v>
      </c>
      <c r="C18" s="287"/>
      <c r="D18" s="287"/>
      <c r="E18" s="287"/>
      <c r="F18" s="287"/>
      <c r="G18" s="287"/>
      <c r="H18" s="287"/>
      <c r="I18" s="287"/>
    </row>
    <row r="19" spans="1:9" ht="16.5" customHeight="1" x14ac:dyDescent="0.3">
      <c r="A19" s="286"/>
      <c r="B19" s="287"/>
      <c r="C19" s="287"/>
      <c r="D19" s="287"/>
      <c r="E19" s="287"/>
      <c r="F19" s="287"/>
      <c r="G19" s="287"/>
      <c r="H19" s="287"/>
      <c r="I19" s="287"/>
    </row>
    <row r="20" spans="1:9" ht="16.5" customHeight="1" x14ac:dyDescent="0.3">
      <c r="A20" s="286"/>
      <c r="B20" s="287"/>
      <c r="C20" s="287"/>
      <c r="D20" s="287"/>
      <c r="E20" s="287"/>
      <c r="F20" s="287"/>
      <c r="G20" s="287"/>
      <c r="H20" s="287"/>
      <c r="I20" s="287"/>
    </row>
    <row r="21" spans="1:9" ht="16.5" customHeight="1" x14ac:dyDescent="0.3">
      <c r="A21" s="286"/>
      <c r="B21" s="287"/>
      <c r="C21" s="287"/>
      <c r="D21" s="287"/>
      <c r="E21" s="287"/>
      <c r="F21" s="287"/>
      <c r="G21" s="287"/>
      <c r="H21" s="287"/>
      <c r="I21" s="287"/>
    </row>
    <row r="22" spans="1:9" ht="16.5" customHeight="1" x14ac:dyDescent="0.3">
      <c r="A22" s="286"/>
      <c r="B22" s="287"/>
      <c r="C22" s="287"/>
      <c r="D22" s="287"/>
      <c r="E22" s="287"/>
      <c r="F22" s="287"/>
      <c r="G22" s="287"/>
      <c r="H22" s="287"/>
      <c r="I22" s="287"/>
    </row>
    <row r="23" spans="1:9" ht="21" customHeight="1" x14ac:dyDescent="0.3">
      <c r="A23" s="286"/>
      <c r="B23" s="284" t="s">
        <v>2398</v>
      </c>
      <c r="C23" s="284"/>
      <c r="D23" s="284"/>
      <c r="E23" s="284"/>
      <c r="F23" s="284"/>
      <c r="G23" s="284"/>
      <c r="H23" s="284"/>
      <c r="I23" s="284"/>
    </row>
    <row r="24" spans="1:9" ht="21" customHeight="1" x14ac:dyDescent="0.3">
      <c r="A24" s="286"/>
      <c r="B24" s="284"/>
      <c r="C24" s="284"/>
      <c r="D24" s="284"/>
      <c r="E24" s="284"/>
      <c r="F24" s="284"/>
      <c r="G24" s="284"/>
      <c r="H24" s="284"/>
      <c r="I24" s="284"/>
    </row>
    <row r="25" spans="1:9" ht="21" customHeight="1" x14ac:dyDescent="0.3">
      <c r="A25" s="286"/>
      <c r="B25" s="284"/>
      <c r="C25" s="284"/>
      <c r="D25" s="284"/>
      <c r="E25" s="284"/>
      <c r="F25" s="284"/>
      <c r="G25" s="284"/>
      <c r="H25" s="284"/>
      <c r="I25" s="284"/>
    </row>
    <row r="26" spans="1:9" ht="21" customHeight="1" x14ac:dyDescent="0.3">
      <c r="A26" s="286"/>
      <c r="B26" s="284"/>
      <c r="C26" s="284"/>
      <c r="D26" s="284"/>
      <c r="E26" s="284"/>
      <c r="F26" s="284"/>
      <c r="G26" s="284"/>
      <c r="H26" s="284"/>
      <c r="I26" s="284"/>
    </row>
    <row r="27" spans="1:9" ht="21" customHeight="1" x14ac:dyDescent="0.3">
      <c r="A27" s="286"/>
      <c r="B27" s="284"/>
      <c r="C27" s="284"/>
      <c r="D27" s="284"/>
      <c r="E27" s="284"/>
      <c r="F27" s="284"/>
      <c r="G27" s="284"/>
      <c r="H27" s="284"/>
      <c r="I27" s="284"/>
    </row>
    <row r="28" spans="1:9" ht="21" customHeight="1" x14ac:dyDescent="0.3">
      <c r="A28" s="286"/>
      <c r="B28" s="284"/>
      <c r="C28" s="284"/>
      <c r="D28" s="284"/>
      <c r="E28" s="284"/>
      <c r="F28" s="284"/>
      <c r="G28" s="284"/>
      <c r="H28" s="284"/>
      <c r="I28" s="284"/>
    </row>
    <row r="29" spans="1:9" ht="16.5" customHeight="1" x14ac:dyDescent="0.3">
      <c r="A29" s="109"/>
      <c r="B29" s="288" t="s">
        <v>2399</v>
      </c>
      <c r="C29" s="288"/>
      <c r="D29" s="288"/>
      <c r="E29" s="288"/>
      <c r="F29" s="288"/>
      <c r="G29" s="288"/>
      <c r="H29" s="288"/>
      <c r="I29" s="288"/>
    </row>
    <row r="30" spans="1:9" ht="16.5" customHeight="1" x14ac:dyDescent="0.3">
      <c r="A30" s="109"/>
      <c r="B30" s="287" t="s">
        <v>2400</v>
      </c>
      <c r="C30" s="287"/>
      <c r="D30" s="287"/>
      <c r="E30" s="287"/>
      <c r="F30" s="287"/>
      <c r="G30" s="287"/>
      <c r="H30" s="287"/>
      <c r="I30" s="287"/>
    </row>
    <row r="31" spans="1:9" ht="16.5" customHeight="1" x14ac:dyDescent="0.3">
      <c r="A31" s="109"/>
      <c r="B31" s="287" t="s">
        <v>2401</v>
      </c>
      <c r="C31" s="287"/>
      <c r="D31" s="287"/>
      <c r="E31" s="287"/>
      <c r="F31" s="287"/>
      <c r="G31" s="287"/>
      <c r="H31" s="287"/>
      <c r="I31" s="287"/>
    </row>
    <row r="32" spans="1:9" ht="33" customHeight="1" x14ac:dyDescent="0.3">
      <c r="A32" s="214"/>
      <c r="B32" s="287" t="s">
        <v>2402</v>
      </c>
      <c r="C32" s="287"/>
      <c r="D32" s="287"/>
      <c r="E32" s="287"/>
      <c r="F32" s="287"/>
      <c r="G32" s="287"/>
      <c r="H32" s="287"/>
      <c r="I32" s="287"/>
    </row>
    <row r="33" spans="1:12" ht="16.5" customHeight="1" x14ac:dyDescent="0.3">
      <c r="A33" s="286"/>
      <c r="B33" s="287" t="s">
        <v>2410</v>
      </c>
      <c r="C33" s="287"/>
      <c r="D33" s="287"/>
      <c r="E33" s="287"/>
      <c r="F33" s="287"/>
      <c r="G33" s="287"/>
      <c r="H33" s="287"/>
      <c r="I33" s="287"/>
    </row>
    <row r="34" spans="1:12" ht="16.5" customHeight="1" x14ac:dyDescent="0.3">
      <c r="A34" s="286"/>
      <c r="B34" s="287"/>
      <c r="C34" s="287"/>
      <c r="D34" s="287"/>
      <c r="E34" s="287"/>
      <c r="F34" s="287"/>
      <c r="G34" s="287"/>
      <c r="H34" s="287"/>
      <c r="I34" s="287"/>
    </row>
    <row r="35" spans="1:12" ht="16.5" customHeight="1" x14ac:dyDescent="0.3">
      <c r="A35" s="286"/>
      <c r="B35" s="287"/>
      <c r="C35" s="287"/>
      <c r="D35" s="287"/>
      <c r="E35" s="287"/>
      <c r="F35" s="287"/>
      <c r="G35" s="287"/>
      <c r="H35" s="287"/>
      <c r="I35" s="287"/>
    </row>
    <row r="36" spans="1:12" ht="16.5" customHeight="1" x14ac:dyDescent="0.3">
      <c r="A36" s="286"/>
      <c r="B36" s="287"/>
      <c r="C36" s="287"/>
      <c r="D36" s="287"/>
      <c r="E36" s="287"/>
      <c r="F36" s="287"/>
      <c r="G36" s="287"/>
      <c r="H36" s="287"/>
      <c r="I36" s="287"/>
    </row>
    <row r="37" spans="1:12" ht="16.5" customHeight="1" x14ac:dyDescent="0.3">
      <c r="A37" s="3"/>
      <c r="B37" s="6"/>
      <c r="C37" s="6"/>
      <c r="D37" s="6"/>
      <c r="E37" s="6"/>
      <c r="F37" s="6"/>
      <c r="G37" s="6"/>
      <c r="H37" s="6"/>
      <c r="I37" s="6"/>
    </row>
    <row r="38" spans="1:12" ht="18" customHeight="1" x14ac:dyDescent="0.3">
      <c r="A38" s="3"/>
      <c r="B38" s="1"/>
      <c r="G38" s="282" t="s">
        <v>2120</v>
      </c>
      <c r="H38" s="282"/>
      <c r="I38" s="282"/>
    </row>
    <row r="39" spans="1:12" ht="16.5" hidden="1" customHeight="1" x14ac:dyDescent="0.3">
      <c r="A39" s="3"/>
      <c r="B39" s="1"/>
    </row>
    <row r="40" spans="1:12" ht="16.5" hidden="1" customHeight="1" x14ac:dyDescent="0.3">
      <c r="A40" s="3"/>
      <c r="B40" s="1"/>
    </row>
    <row r="41" spans="1:12" ht="16.5" hidden="1" customHeight="1" x14ac:dyDescent="0.3">
      <c r="A41" s="3"/>
      <c r="B41" s="1"/>
    </row>
    <row r="42" spans="1:12" ht="16.5" hidden="1" customHeight="1" x14ac:dyDescent="0.3">
      <c r="A42" s="3"/>
      <c r="B42" s="1"/>
    </row>
    <row r="43" spans="1:12" ht="16.5" hidden="1" customHeight="1" x14ac:dyDescent="0.3">
      <c r="A43" s="3"/>
      <c r="B43" s="1"/>
    </row>
    <row r="44" spans="1:12" ht="16.5" hidden="1" customHeight="1" x14ac:dyDescent="0.3">
      <c r="A44" s="3"/>
      <c r="B44" s="1"/>
    </row>
    <row r="45" spans="1:12" ht="16.5" hidden="1" customHeight="1" x14ac:dyDescent="0.3">
      <c r="A45" s="3"/>
      <c r="B45" s="1"/>
    </row>
    <row r="46" spans="1:12" ht="16.5" hidden="1" customHeight="1" x14ac:dyDescent="0.3">
      <c r="A46" s="3"/>
      <c r="C46" s="7"/>
      <c r="D46" s="7"/>
      <c r="E46" s="7"/>
      <c r="F46" s="7"/>
      <c r="G46" s="7"/>
      <c r="H46" s="7"/>
      <c r="I46" s="7"/>
    </row>
    <row r="47" spans="1:12" ht="16.5" hidden="1" customHeight="1" x14ac:dyDescent="0.3">
      <c r="A47" s="3"/>
      <c r="C47" s="7"/>
      <c r="D47" s="7"/>
      <c r="E47" s="7"/>
      <c r="F47" s="7"/>
      <c r="G47" s="7"/>
      <c r="H47" s="7"/>
      <c r="I47" s="7"/>
      <c r="J47" s="7"/>
      <c r="K47" s="7"/>
      <c r="L47" s="7"/>
    </row>
    <row r="48" spans="1:12" ht="16.5" hidden="1" customHeight="1" x14ac:dyDescent="0.3">
      <c r="A48" s="3"/>
      <c r="C48" s="7"/>
      <c r="D48" s="7"/>
      <c r="E48" s="7"/>
      <c r="F48" s="7"/>
      <c r="G48" s="7"/>
      <c r="H48" s="7"/>
      <c r="I48" s="7"/>
      <c r="J48" s="7"/>
      <c r="K48" s="7"/>
      <c r="L48" s="7"/>
    </row>
    <row r="49" spans="3:12" ht="16.5" hidden="1" customHeight="1" x14ac:dyDescent="0.3">
      <c r="C49" s="7"/>
      <c r="D49" s="7"/>
      <c r="E49" s="7"/>
      <c r="F49" s="7"/>
      <c r="G49" s="7"/>
      <c r="H49" s="7"/>
      <c r="I49" s="7"/>
      <c r="J49" s="7"/>
      <c r="K49" s="7"/>
      <c r="L49" s="7"/>
    </row>
    <row r="50" spans="3:12" ht="16.5" hidden="1" customHeight="1" x14ac:dyDescent="0.3">
      <c r="C50" s="7"/>
      <c r="D50" s="7"/>
      <c r="E50" s="7"/>
      <c r="F50" s="7"/>
      <c r="G50" s="7"/>
      <c r="H50" s="7"/>
      <c r="I50" s="7"/>
      <c r="J50" s="7"/>
      <c r="K50" s="7"/>
      <c r="L50" s="7"/>
    </row>
    <row r="51" spans="3:12" ht="16.5" hidden="1" customHeight="1" x14ac:dyDescent="0.3">
      <c r="C51" s="7"/>
      <c r="D51" s="7"/>
      <c r="E51" s="7"/>
      <c r="F51" s="7"/>
      <c r="G51" s="7"/>
      <c r="H51" s="7"/>
      <c r="I51" s="7"/>
      <c r="J51" s="7"/>
      <c r="K51" s="7"/>
      <c r="L51" s="7"/>
    </row>
    <row r="52" spans="3:12" ht="16.5" hidden="1" customHeight="1" x14ac:dyDescent="0.3">
      <c r="C52" s="7"/>
      <c r="D52" s="7"/>
      <c r="E52" s="7"/>
      <c r="F52" s="7"/>
      <c r="G52" s="7"/>
      <c r="H52" s="7"/>
      <c r="I52" s="7"/>
      <c r="J52" s="7"/>
      <c r="K52" s="7"/>
      <c r="L52" s="7"/>
    </row>
    <row r="53" spans="3:12" ht="16.5" hidden="1" customHeight="1" x14ac:dyDescent="0.3">
      <c r="J53" s="7"/>
      <c r="K53" s="7"/>
      <c r="L53" s="7"/>
    </row>
  </sheetData>
  <sheetProtection algorithmName="SHA-512" hashValue="yZqaWeVDfk9NWMzRBD54tE6sORPrLW0/jArjpr1H8llImIVkAkM55VL+u9zxahlRQ4k7cfE9x43SPXoQeDRfAw==" saltValue="+/ATNM07ivRCAZ6IMHmnew==" spinCount="100000" sheet="1" objects="1" scenarios="1"/>
  <mergeCells count="21">
    <mergeCell ref="A15:A17"/>
    <mergeCell ref="A18:A22"/>
    <mergeCell ref="G38:I38"/>
    <mergeCell ref="B31:I31"/>
    <mergeCell ref="B18:I22"/>
    <mergeCell ref="B15:I17"/>
    <mergeCell ref="B29:I29"/>
    <mergeCell ref="B23:I28"/>
    <mergeCell ref="A23:A28"/>
    <mergeCell ref="B30:I30"/>
    <mergeCell ref="B33:I36"/>
    <mergeCell ref="A33:A36"/>
    <mergeCell ref="B32:I32"/>
    <mergeCell ref="A2:I2"/>
    <mergeCell ref="B4:I4"/>
    <mergeCell ref="B5:I7"/>
    <mergeCell ref="B8:I8"/>
    <mergeCell ref="B10:I14"/>
    <mergeCell ref="A5:A7"/>
    <mergeCell ref="A8:A9"/>
    <mergeCell ref="A10:A14"/>
  </mergeCells>
  <pageMargins left="0.36458333333333331" right="0.39583333333333331" top="0.35416666666666669" bottom="0.75" header="0.3" footer="0.3"/>
  <pageSetup paperSize="9" scale="9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tabColor rgb="FF0070C0"/>
    <pageSetUpPr fitToPage="1"/>
  </sheetPr>
  <dimension ref="A1:L32"/>
  <sheetViews>
    <sheetView showGridLines="0" showRowColHeaders="0" zoomScaleNormal="100" workbookViewId="0">
      <selection activeCell="C13" sqref="C13"/>
    </sheetView>
  </sheetViews>
  <sheetFormatPr defaultColWidth="0" defaultRowHeight="16.5" zeroHeight="1" x14ac:dyDescent="0.3"/>
  <cols>
    <col min="1" max="1" width="4.7109375" style="1" customWidth="1"/>
    <col min="2" max="2" width="3" style="1" customWidth="1"/>
    <col min="3" max="3" width="25.5703125" style="1" customWidth="1"/>
    <col min="4" max="4" width="6.85546875" style="1" customWidth="1"/>
    <col min="5" max="5" width="9.140625" style="1" customWidth="1"/>
    <col min="6" max="6" width="11.85546875" style="1" customWidth="1"/>
    <col min="7" max="7" width="17.28515625" style="1" customWidth="1"/>
    <col min="8" max="8" width="9.7109375" style="1" customWidth="1"/>
    <col min="9" max="9" width="7.140625" style="1" customWidth="1"/>
    <col min="10" max="10" width="4.42578125" style="1" customWidth="1"/>
    <col min="11" max="16384" width="9.140625" style="1" hidden="1"/>
  </cols>
  <sheetData>
    <row r="1" spans="1:9" x14ac:dyDescent="0.3">
      <c r="B1" s="354" t="s">
        <v>2115</v>
      </c>
      <c r="C1" s="355"/>
      <c r="D1" s="355"/>
      <c r="E1" s="355"/>
      <c r="F1" s="355"/>
      <c r="G1" s="355"/>
      <c r="H1" s="355"/>
      <c r="I1" s="355"/>
    </row>
    <row r="2" spans="1:9" ht="2.1" customHeight="1" x14ac:dyDescent="0.3"/>
    <row r="3" spans="1:9" ht="15.75" customHeight="1" x14ac:dyDescent="0.3">
      <c r="B3" s="421" t="s">
        <v>2116</v>
      </c>
      <c r="C3" s="419" t="s">
        <v>2117</v>
      </c>
      <c r="D3" s="419"/>
      <c r="E3" s="419"/>
      <c r="F3" s="419"/>
      <c r="G3" s="419"/>
      <c r="H3" s="419"/>
      <c r="I3" s="419"/>
    </row>
    <row r="4" spans="1:9" ht="15.75" customHeight="1" x14ac:dyDescent="0.3">
      <c r="B4" s="422"/>
      <c r="C4" s="420"/>
      <c r="D4" s="420"/>
      <c r="E4" s="420"/>
      <c r="F4" s="420"/>
      <c r="G4" s="420"/>
      <c r="H4" s="420"/>
      <c r="I4" s="420"/>
    </row>
    <row r="5" spans="1:9" ht="17.25" customHeight="1" x14ac:dyDescent="0.3">
      <c r="B5" s="427" t="s">
        <v>2118</v>
      </c>
      <c r="C5" s="423" t="s">
        <v>2292</v>
      </c>
      <c r="D5" s="424"/>
      <c r="E5" s="424"/>
      <c r="F5" s="424"/>
      <c r="G5" s="424"/>
      <c r="H5" s="424"/>
      <c r="I5" s="424"/>
    </row>
    <row r="6" spans="1:9" ht="17.25" customHeight="1" x14ac:dyDescent="0.3">
      <c r="B6" s="421"/>
      <c r="C6" s="425"/>
      <c r="D6" s="419"/>
      <c r="E6" s="419"/>
      <c r="F6" s="419"/>
      <c r="G6" s="419"/>
      <c r="H6" s="419"/>
      <c r="I6" s="419"/>
    </row>
    <row r="7" spans="1:9" ht="17.25" customHeight="1" x14ac:dyDescent="0.3">
      <c r="B7" s="421"/>
      <c r="C7" s="425"/>
      <c r="D7" s="419"/>
      <c r="E7" s="419"/>
      <c r="F7" s="419"/>
      <c r="G7" s="419"/>
      <c r="H7" s="419"/>
      <c r="I7" s="419"/>
    </row>
    <row r="8" spans="1:9" ht="17.25" customHeight="1" x14ac:dyDescent="0.3">
      <c r="B8" s="422"/>
      <c r="C8" s="426"/>
      <c r="D8" s="420"/>
      <c r="E8" s="420"/>
      <c r="F8" s="420"/>
      <c r="G8" s="420"/>
      <c r="H8" s="420"/>
      <c r="I8" s="420"/>
    </row>
    <row r="9" spans="1:9" ht="17.25" customHeight="1" x14ac:dyDescent="0.3">
      <c r="B9" s="427" t="s">
        <v>2097</v>
      </c>
      <c r="C9" s="423" t="s">
        <v>2320</v>
      </c>
      <c r="D9" s="424"/>
      <c r="E9" s="424"/>
      <c r="F9" s="424"/>
      <c r="G9" s="424"/>
      <c r="H9" s="424"/>
      <c r="I9" s="424"/>
    </row>
    <row r="10" spans="1:9" ht="17.25" customHeight="1" x14ac:dyDescent="0.3">
      <c r="B10" s="421"/>
      <c r="C10" s="425"/>
      <c r="D10" s="419"/>
      <c r="E10" s="419"/>
      <c r="F10" s="419"/>
      <c r="G10" s="419"/>
      <c r="H10" s="419"/>
      <c r="I10" s="419"/>
    </row>
    <row r="11" spans="1:9" ht="17.25" customHeight="1" x14ac:dyDescent="0.3">
      <c r="B11" s="421"/>
      <c r="C11" s="425"/>
      <c r="D11" s="419"/>
      <c r="E11" s="419"/>
      <c r="F11" s="419"/>
      <c r="G11" s="419"/>
      <c r="H11" s="419"/>
      <c r="I11" s="419"/>
    </row>
    <row r="12" spans="1:9" ht="17.25" customHeight="1" x14ac:dyDescent="0.3">
      <c r="B12" s="422"/>
      <c r="C12" s="426"/>
      <c r="D12" s="420"/>
      <c r="E12" s="420"/>
      <c r="F12" s="420"/>
      <c r="G12" s="420"/>
      <c r="H12" s="420"/>
      <c r="I12" s="420"/>
    </row>
    <row r="13" spans="1:9" s="97" customFormat="1" ht="16.5" customHeight="1" x14ac:dyDescent="0.25">
      <c r="A13" s="96"/>
      <c r="B13" s="428" t="s">
        <v>2098</v>
      </c>
      <c r="C13" s="108" t="s">
        <v>97</v>
      </c>
      <c r="D13" s="424" t="s">
        <v>2126</v>
      </c>
      <c r="E13" s="424"/>
      <c r="F13" s="424"/>
      <c r="G13" s="424"/>
      <c r="H13" s="424"/>
      <c r="I13" s="424"/>
    </row>
    <row r="14" spans="1:9" s="96" customFormat="1" ht="16.5" customHeight="1" x14ac:dyDescent="0.25">
      <c r="B14" s="429"/>
      <c r="C14" s="425" t="s">
        <v>2167</v>
      </c>
      <c r="D14" s="419"/>
      <c r="E14" s="419"/>
      <c r="F14" s="419"/>
      <c r="G14" s="419"/>
      <c r="H14" s="419"/>
      <c r="I14" s="419"/>
    </row>
    <row r="15" spans="1:9" s="96" customFormat="1" ht="16.5" customHeight="1" x14ac:dyDescent="0.25">
      <c r="B15" s="429"/>
      <c r="C15" s="425"/>
      <c r="D15" s="419"/>
      <c r="E15" s="419"/>
      <c r="F15" s="419"/>
      <c r="G15" s="419"/>
      <c r="H15" s="419"/>
      <c r="I15" s="419"/>
    </row>
    <row r="16" spans="1:9" s="96" customFormat="1" ht="16.5" customHeight="1" x14ac:dyDescent="0.25">
      <c r="B16" s="429"/>
      <c r="C16" s="425"/>
      <c r="D16" s="419"/>
      <c r="E16" s="419"/>
      <c r="F16" s="419"/>
      <c r="G16" s="419"/>
      <c r="H16" s="419"/>
      <c r="I16" s="419"/>
    </row>
    <row r="17" spans="2:12" s="96" customFormat="1" ht="16.5" customHeight="1" x14ac:dyDescent="0.25">
      <c r="B17" s="429"/>
      <c r="C17" s="425"/>
      <c r="D17" s="419"/>
      <c r="E17" s="419"/>
      <c r="F17" s="419"/>
      <c r="G17" s="419"/>
      <c r="H17" s="419"/>
      <c r="I17" s="419"/>
    </row>
    <row r="18" spans="2:12" s="96" customFormat="1" ht="16.5" customHeight="1" x14ac:dyDescent="0.25">
      <c r="B18" s="430"/>
      <c r="C18" s="426"/>
      <c r="D18" s="420"/>
      <c r="E18" s="420"/>
      <c r="F18" s="420"/>
      <c r="G18" s="420"/>
      <c r="H18" s="420"/>
      <c r="I18" s="420"/>
      <c r="L18" s="96" t="s">
        <v>2124</v>
      </c>
    </row>
    <row r="19" spans="2:12" x14ac:dyDescent="0.3">
      <c r="B19" s="98"/>
      <c r="C19" s="99"/>
      <c r="D19" s="99"/>
      <c r="E19" s="99"/>
      <c r="F19" s="99"/>
      <c r="G19" s="99"/>
      <c r="H19" s="99"/>
      <c r="I19" s="99"/>
      <c r="L19" s="1" t="s">
        <v>2125</v>
      </c>
    </row>
    <row r="20" spans="2:12" x14ac:dyDescent="0.3">
      <c r="B20" s="100"/>
      <c r="C20" s="99"/>
      <c r="D20" s="99"/>
      <c r="E20" s="101" t="s">
        <v>2161</v>
      </c>
      <c r="F20" s="99"/>
      <c r="G20" s="99"/>
      <c r="H20" s="99"/>
      <c r="I20" s="99"/>
      <c r="L20" s="38" t="s">
        <v>97</v>
      </c>
    </row>
    <row r="21" spans="2:12" x14ac:dyDescent="0.3">
      <c r="B21" s="102" t="s">
        <v>2119</v>
      </c>
      <c r="C21" s="102"/>
      <c r="D21" s="418" t="s">
        <v>2160</v>
      </c>
      <c r="E21" s="418"/>
      <c r="F21" s="103"/>
      <c r="G21" s="103"/>
      <c r="H21" s="103"/>
      <c r="I21" s="103"/>
    </row>
    <row r="22" spans="2:12" x14ac:dyDescent="0.3">
      <c r="B22" s="104"/>
      <c r="C22" s="104"/>
      <c r="D22" s="110"/>
      <c r="E22" s="110"/>
      <c r="F22" s="105"/>
      <c r="G22" s="105"/>
      <c r="H22" s="105"/>
      <c r="I22" s="105"/>
    </row>
    <row r="23" spans="2:12" x14ac:dyDescent="0.3">
      <c r="B23" s="104"/>
      <c r="C23" s="104"/>
      <c r="D23" s="19"/>
      <c r="E23" s="19"/>
      <c r="G23" s="20"/>
      <c r="H23" s="19"/>
      <c r="I23" s="19"/>
    </row>
    <row r="24" spans="2:12" x14ac:dyDescent="0.3">
      <c r="B24" s="104"/>
      <c r="C24" s="104"/>
      <c r="D24" s="19"/>
      <c r="E24" s="101" t="s">
        <v>2161</v>
      </c>
      <c r="F24" s="19"/>
      <c r="G24" s="105"/>
      <c r="H24" s="19"/>
      <c r="I24" s="19"/>
    </row>
    <row r="25" spans="2:12" x14ac:dyDescent="0.3">
      <c r="B25" s="106" t="s">
        <v>2119</v>
      </c>
      <c r="C25" s="107"/>
      <c r="D25" s="418" t="s">
        <v>2162</v>
      </c>
      <c r="E25" s="418"/>
      <c r="F25" s="103"/>
      <c r="G25" s="103"/>
      <c r="H25" s="103"/>
      <c r="I25" s="103"/>
    </row>
    <row r="26" spans="2:12" x14ac:dyDescent="0.3"/>
    <row r="27" spans="2:12" ht="47.25" customHeight="1" x14ac:dyDescent="0.3">
      <c r="B27" s="417" t="str">
        <f>IF(C13="Nie wyrażam zgody",B32,"")</f>
        <v/>
      </c>
      <c r="C27" s="417"/>
      <c r="D27" s="417"/>
      <c r="E27" s="417"/>
      <c r="F27" s="417"/>
      <c r="G27" s="417"/>
      <c r="H27" s="417"/>
      <c r="I27" s="417"/>
    </row>
    <row r="28" spans="2:12" x14ac:dyDescent="0.3"/>
    <row r="32" spans="2:12" hidden="1" x14ac:dyDescent="0.3">
      <c r="B32" s="1" t="s">
        <v>2406</v>
      </c>
    </row>
  </sheetData>
  <sheetProtection algorithmName="SHA-512" hashValue="EGPP3FCkADLECxVBRT+Z55rTXI7GNUvLhD/S5QvYKn5SGth7gyR9vwzBdWb6I/AT4ebjCq3HrJPiWniNwP3XZQ==" saltValue="j7BURe+BFajAp1fckXRo/A==" spinCount="100000" sheet="1" objects="1" scenarios="1"/>
  <mergeCells count="13">
    <mergeCell ref="B27:I27"/>
    <mergeCell ref="D21:E21"/>
    <mergeCell ref="D25:E25"/>
    <mergeCell ref="B1:I1"/>
    <mergeCell ref="C3:I4"/>
    <mergeCell ref="B3:B4"/>
    <mergeCell ref="C5:I8"/>
    <mergeCell ref="B5:B8"/>
    <mergeCell ref="D13:I13"/>
    <mergeCell ref="C14:I18"/>
    <mergeCell ref="B13:B18"/>
    <mergeCell ref="C9:I12"/>
    <mergeCell ref="B9:B12"/>
  </mergeCells>
  <conditionalFormatting sqref="C13">
    <cfRule type="containsText" dxfId="7" priority="1" operator="containsText" text="wybierz">
      <formula>NOT(ISERROR(SEARCH("wybierz",C13)))</formula>
    </cfRule>
  </conditionalFormatting>
  <dataValidations count="1">
    <dataValidation type="list" allowBlank="1" showInputMessage="1" showErrorMessage="1" sqref="C13">
      <formula1>$L$18:$L$20</formula1>
    </dataValidation>
  </dataValidations>
  <pageMargins left="0.23622047244094491" right="0.23622047244094491" top="0.47244094488188981" bottom="0.74803149606299213" header="0.31496062992125984" footer="0.31496062992125984"/>
  <pageSetup paperSize="9" scale="99" orientation="portrait" r:id="rId1"/>
  <headerFoot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BJ166"/>
  <sheetViews>
    <sheetView showGridLines="0" showRowColHeaders="0" topLeftCell="A7" zoomScale="90" zoomScaleNormal="90" workbookViewId="0">
      <selection activeCell="C4" sqref="C4:I4"/>
    </sheetView>
  </sheetViews>
  <sheetFormatPr defaultColWidth="0" defaultRowHeight="16.5" zeroHeight="1" x14ac:dyDescent="0.3"/>
  <cols>
    <col min="1" max="1" width="4.7109375" style="1" customWidth="1"/>
    <col min="2" max="2" width="11.28515625" style="1" bestFit="1" customWidth="1"/>
    <col min="3" max="9" width="11.28515625" style="1" customWidth="1"/>
    <col min="10" max="10" width="4.85546875" style="1" customWidth="1"/>
    <col min="11" max="15" width="13.140625" style="1" hidden="1" customWidth="1"/>
    <col min="16" max="16" width="7.140625" style="1" hidden="1" customWidth="1"/>
    <col min="17" max="21" width="92.140625" style="1" hidden="1" customWidth="1"/>
    <col min="22" max="22" width="15.42578125" style="1" hidden="1" customWidth="1"/>
    <col min="23" max="25" width="16" style="1" hidden="1" customWidth="1"/>
    <col min="26" max="26" width="9.140625" style="1" hidden="1" customWidth="1"/>
    <col min="27" max="31" width="9.28515625" style="1" hidden="1" customWidth="1"/>
    <col min="32" max="16384" width="9.140625" style="1" hidden="1"/>
  </cols>
  <sheetData>
    <row r="1" spans="1:23" x14ac:dyDescent="0.3">
      <c r="B1" s="354" t="s">
        <v>2187</v>
      </c>
      <c r="C1" s="355"/>
      <c r="D1" s="355"/>
      <c r="E1" s="355"/>
      <c r="F1" s="355"/>
      <c r="G1" s="355"/>
      <c r="H1" s="355"/>
      <c r="I1" s="355"/>
      <c r="J1" s="216"/>
      <c r="K1" s="216"/>
    </row>
    <row r="2" spans="1:23" ht="1.5" customHeight="1" x14ac:dyDescent="0.3">
      <c r="B2" s="217"/>
      <c r="C2" s="217"/>
      <c r="D2" s="217"/>
      <c r="E2" s="217"/>
      <c r="F2" s="217"/>
      <c r="G2" s="217"/>
      <c r="H2" s="217"/>
      <c r="I2" s="217"/>
      <c r="J2" s="19"/>
      <c r="K2" s="216"/>
    </row>
    <row r="3" spans="1:23" ht="15.75" customHeight="1" x14ac:dyDescent="0.3">
      <c r="B3" s="218" t="s">
        <v>2188</v>
      </c>
      <c r="C3" s="437" t="s">
        <v>2277</v>
      </c>
      <c r="D3" s="438"/>
      <c r="E3" s="438"/>
      <c r="F3" s="438"/>
      <c r="G3" s="438"/>
      <c r="H3" s="438"/>
      <c r="I3" s="438"/>
      <c r="J3" s="216"/>
      <c r="K3" s="216"/>
    </row>
    <row r="4" spans="1:23" ht="42" customHeight="1" x14ac:dyDescent="0.3">
      <c r="B4" s="441">
        <v>3</v>
      </c>
      <c r="C4" s="435" t="str">
        <f>IF(VLOOKUP(M$38&amp;N$38&amp;O$38,$Q$38:$T$45,2,0)&lt;&gt;0,VLOOKUP(M$38&amp;N$38&amp;O$38,$Q$38:$T$45,2,0),"")</f>
        <v>→ proszę wybrać z listy - "Uczeń uczęszcza do klasy:"</v>
      </c>
      <c r="D4" s="436"/>
      <c r="E4" s="436"/>
      <c r="F4" s="436"/>
      <c r="G4" s="436"/>
      <c r="H4" s="436"/>
      <c r="I4" s="436"/>
      <c r="K4" s="219">
        <f>IF(C4="wszystkie dane zostały wprowadzone",0,1)</f>
        <v>1</v>
      </c>
    </row>
    <row r="5" spans="1:23" ht="42" customHeight="1" x14ac:dyDescent="0.3">
      <c r="B5" s="442"/>
      <c r="C5" s="435" t="str">
        <f>IF(VLOOKUP(M$38&amp;N$38&amp;O$38,$Q$38:$T$45,3,0)&lt;&gt;0,VLOOKUP(M$38&amp;N$38&amp;O$38,$Q$38:$T$45,3,0),"")</f>
        <v>→ proszę wybrać z listy - "Wnioskodawcą jest:"</v>
      </c>
      <c r="D5" s="436"/>
      <c r="E5" s="436"/>
      <c r="F5" s="436"/>
      <c r="G5" s="436"/>
      <c r="H5" s="436"/>
      <c r="I5" s="436"/>
      <c r="J5" s="220"/>
      <c r="K5" s="220"/>
    </row>
    <row r="6" spans="1:23" ht="42" customHeight="1" x14ac:dyDescent="0.3">
      <c r="B6" s="443"/>
      <c r="C6" s="435" t="str">
        <f>IF(VLOOKUP(M$38&amp;N$38&amp;O$38,$Q$38:$T$45,4,0)&lt;&gt;0,VLOOKUP(M$38&amp;N$38&amp;O$38,$Q$38:$T$45,4,0),"")</f>
        <v>→ proszę uzupełnić obowiązkowe pola na zielonym tle na STRONIE 3</v>
      </c>
      <c r="D6" s="436"/>
      <c r="E6" s="436"/>
      <c r="F6" s="436"/>
      <c r="G6" s="436"/>
      <c r="H6" s="436"/>
      <c r="I6" s="436"/>
      <c r="J6" s="220"/>
      <c r="K6" s="220"/>
    </row>
    <row r="7" spans="1:23" ht="42" customHeight="1" x14ac:dyDescent="0.3">
      <c r="B7" s="221">
        <v>5</v>
      </c>
      <c r="C7" s="439" t="str">
        <f>IF('STRONA 5'!G5="- wybierz -",W38&amp;" "&amp;"proszę wybrać z listy odpowiednią opcję dot. przyznania dodatkowych punktów z tytułu osiągnięć w konkursach i olimpiadach","wszystkie dane zostały wprowadzone")</f>
        <v>→ proszę wybrać z listy odpowiednią opcję dot. przyznania dodatkowych punktów z tytułu osiągnięć w konkursach i olimpiadach</v>
      </c>
      <c r="D7" s="440"/>
      <c r="E7" s="440"/>
      <c r="F7" s="440"/>
      <c r="G7" s="440"/>
      <c r="H7" s="440"/>
      <c r="I7" s="440"/>
      <c r="J7" s="222"/>
      <c r="K7" s="219">
        <f>IF(C7="wszystkie dane zostały wprowadzone",0,1)</f>
        <v>1</v>
      </c>
      <c r="W7" s="96"/>
    </row>
    <row r="8" spans="1:23" ht="42" customHeight="1" x14ac:dyDescent="0.3">
      <c r="B8" s="441">
        <v>7</v>
      </c>
      <c r="C8" s="431" t="str">
        <f>IF(VLOOKUP(M$48&amp;N$48&amp;O$48,$Q$49:$T$52,2,0)&lt;&gt;0,VLOOKUP(M$48&amp;N$48&amp;O$48,$Q$49:$T$52,2,0),"")</f>
        <v>→ proszę wybrać z listy odpowiednią opcję dot. przyznania dodatkowych punktów z tytułu uczestnictwa w niestandardowych formach kształcenia</v>
      </c>
      <c r="D8" s="432"/>
      <c r="E8" s="432"/>
      <c r="F8" s="432"/>
      <c r="G8" s="432"/>
      <c r="H8" s="432"/>
      <c r="I8" s="432"/>
      <c r="J8" s="220"/>
      <c r="K8" s="219">
        <f>IF(C8="wszystkie dane zostały wprowadzone",0,1)</f>
        <v>1</v>
      </c>
      <c r="W8" s="96"/>
    </row>
    <row r="9" spans="1:23" ht="42" customHeight="1" x14ac:dyDescent="0.3">
      <c r="B9" s="443"/>
      <c r="C9" s="433" t="str">
        <f>IF(VLOOKUP(M$48&amp;N$48&amp;O$48,$Q$49:$T$52,3,0)&lt;&gt;0,VLOOKUP(M$48&amp;N$48&amp;O$48,$Q$49:$T$52,3,0),"")</f>
        <v>→ proszę wybrać rok z listy "Indywidualny program lub tok nauki (…)" lub/i "Uczestnictwo w zajęciach przewidzianych tokiem studiów (…)"</v>
      </c>
      <c r="D9" s="434"/>
      <c r="E9" s="434"/>
      <c r="F9" s="434"/>
      <c r="G9" s="434"/>
      <c r="H9" s="434"/>
      <c r="I9" s="434"/>
      <c r="J9" s="220"/>
      <c r="K9" s="220"/>
      <c r="W9" s="96"/>
    </row>
    <row r="10" spans="1:23" ht="42" customHeight="1" x14ac:dyDescent="0.3">
      <c r="B10" s="441">
        <v>8</v>
      </c>
      <c r="C10" s="435" t="str">
        <f>IF(VLOOKUP(J$60&amp;K$60&amp;L$60&amp;M$60&amp;N$60&amp;O$60,$P$61:$V$156,2,0)&lt;&gt;0,VLOOKUP(J$60&amp;K$60&amp;L$60&amp;M$60&amp;N$60&amp;O$60,$P$61:$V$156,2,0),"")</f>
        <v>→ proszę wybrać z listy odpowiednią opcję dot. przyznania dodatkowych punktów z tytułu zamieszkiwania na obszarze wiejskim</v>
      </c>
      <c r="D10" s="436"/>
      <c r="E10" s="436"/>
      <c r="F10" s="436"/>
      <c r="G10" s="436"/>
      <c r="H10" s="436"/>
      <c r="I10" s="436"/>
      <c r="J10" s="220"/>
      <c r="K10" s="219">
        <f>IF(C10="wszystkie dane zostały wprowadzone",0,1)</f>
        <v>1</v>
      </c>
      <c r="W10" s="96"/>
    </row>
    <row r="11" spans="1:23" ht="42" customHeight="1" x14ac:dyDescent="0.3">
      <c r="B11" s="442"/>
      <c r="C11" s="435" t="str">
        <f>IF(VLOOKUP(J$60&amp;K$60&amp;L$60&amp;M$60&amp;N$60&amp;O$60,$P$61:$V$156,3,0)&lt;&gt;0,VLOOKUP(J$60&amp;K$60&amp;L$60&amp;M$60&amp;N$60&amp;O$60,$P$61:$V$156,3,0),"")</f>
        <v>→ proszę wybrać województwo z listy</v>
      </c>
      <c r="D11" s="436"/>
      <c r="E11" s="436"/>
      <c r="F11" s="436"/>
      <c r="G11" s="436"/>
      <c r="H11" s="436"/>
      <c r="I11" s="436"/>
      <c r="J11" s="216"/>
      <c r="K11" s="216"/>
      <c r="W11" s="96"/>
    </row>
    <row r="12" spans="1:23" ht="42" customHeight="1" x14ac:dyDescent="0.3">
      <c r="B12" s="442"/>
      <c r="C12" s="435" t="str">
        <f>IF(VLOOKUP(J$60&amp;K$60&amp;L$60&amp;M$60&amp;N$60&amp;O$60,$P$61:$V$156,4,0)&lt;&gt;0,VLOOKUP(J$60&amp;K$60&amp;L$60&amp;M$60&amp;N$60&amp;O$60,$P$61:$V$156,4,0),"")</f>
        <v>→ proszę wybrać gminę z listy</v>
      </c>
      <c r="D12" s="436"/>
      <c r="E12" s="436"/>
      <c r="F12" s="436"/>
      <c r="G12" s="436"/>
      <c r="H12" s="436"/>
      <c r="I12" s="436"/>
      <c r="J12" s="223"/>
      <c r="K12" s="223"/>
      <c r="Q12" s="224"/>
    </row>
    <row r="13" spans="1:23" s="97" customFormat="1" ht="42" customHeight="1" x14ac:dyDescent="0.3">
      <c r="A13" s="96"/>
      <c r="B13" s="442"/>
      <c r="C13" s="435" t="str">
        <f>IF(VLOOKUP(J$60&amp;K$60&amp;L$60&amp;M$60&amp;N$60&amp;O$60,$P$61:$V$156,5,0)&lt;&gt;0,VLOOKUP(J$60&amp;K$60&amp;L$60&amp;M$60&amp;N$60&amp;O$60,$P$61:$V$156,5,0),"")</f>
        <v>→ proszę wybrać z listy odpowiednią opcję dot. przyznania dodatkowych punktów w związku z trudną sytacją materialną</v>
      </c>
      <c r="D13" s="436"/>
      <c r="E13" s="436"/>
      <c r="F13" s="436"/>
      <c r="G13" s="436"/>
      <c r="H13" s="436"/>
      <c r="I13" s="436"/>
      <c r="J13" s="222"/>
      <c r="K13" s="223"/>
      <c r="Q13" s="224"/>
      <c r="R13" s="1"/>
      <c r="W13" s="1"/>
    </row>
    <row r="14" spans="1:23" s="96" customFormat="1" ht="42" customHeight="1" x14ac:dyDescent="0.3">
      <c r="B14" s="442"/>
      <c r="C14" s="435" t="str">
        <f>IF(VLOOKUP(J$60&amp;K$60&amp;L$60&amp;M$60&amp;N$60&amp;O$60,$P$61:$V$156,6,0)&lt;&gt;0,VLOOKUP(J$60&amp;K$60&amp;L$60&amp;M$60&amp;N$60&amp;O$60,$P$61:$V$156,6,0),"")</f>
        <v>→ proszę wybrać z listy odpowiednią opcję dot. przyznania dodatkowych punktów ze względu na okoliczność pochodzenia z rodziny wielodzietnej</v>
      </c>
      <c r="D14" s="436"/>
      <c r="E14" s="436"/>
      <c r="F14" s="436"/>
      <c r="G14" s="436"/>
      <c r="H14" s="436"/>
      <c r="I14" s="436"/>
      <c r="J14" s="223"/>
      <c r="K14" s="223"/>
      <c r="N14" s="1"/>
      <c r="O14" s="1"/>
      <c r="P14" s="1"/>
    </row>
    <row r="15" spans="1:23" s="96" customFormat="1" ht="42" customHeight="1" x14ac:dyDescent="0.25">
      <c r="B15" s="443"/>
      <c r="C15" s="435" t="str">
        <f>IF(VLOOKUP(J$60&amp;K$60&amp;L$60&amp;M$60&amp;N$60&amp;O$60,$P$61:$V$156,7,0)&lt;&gt;0,VLOOKUP(J$60&amp;K$60&amp;L$60&amp;M$60&amp;N$60&amp;O$60,$P$61:$V$156,7,0),"")</f>
        <v>→ proszę wybrać z listy odpowiednią opcję dot. przyznania dodatkowych punktów ze względu na niepełnosprawność</v>
      </c>
      <c r="D15" s="436"/>
      <c r="E15" s="436"/>
      <c r="F15" s="436"/>
      <c r="G15" s="436"/>
      <c r="H15" s="436"/>
      <c r="I15" s="436"/>
    </row>
    <row r="16" spans="1:23" s="96" customFormat="1" ht="42" customHeight="1" x14ac:dyDescent="0.25">
      <c r="B16" s="225">
        <v>10</v>
      </c>
      <c r="C16" s="439" t="str">
        <f>IF('STRONA 10'!C13="- wybierz -",W38&amp;" "&amp;"proszę wybrać z listy odpowiednią opcję dot. przetwarzania danych osobowych","wszystkie dane zostały wprowadzone")</f>
        <v>→ proszę wybrać z listy odpowiednią opcję dot. przetwarzania danych osobowych</v>
      </c>
      <c r="D16" s="440"/>
      <c r="E16" s="440"/>
      <c r="F16" s="440"/>
      <c r="G16" s="440"/>
      <c r="H16" s="440"/>
      <c r="I16" s="440"/>
      <c r="K16" s="219">
        <f>IF(C16="wszystkie dane zostały wprowadzone",0,1)</f>
        <v>1</v>
      </c>
    </row>
    <row r="17" spans="2:12" s="96" customFormat="1" ht="16.5" hidden="1" customHeight="1" x14ac:dyDescent="0.25">
      <c r="D17" s="215"/>
      <c r="E17" s="215"/>
      <c r="F17" s="215"/>
      <c r="G17" s="215"/>
      <c r="H17" s="215"/>
      <c r="I17" s="215"/>
    </row>
    <row r="18" spans="2:12" s="96" customFormat="1" ht="16.5" hidden="1" customHeight="1" x14ac:dyDescent="0.25"/>
    <row r="19" spans="2:12" s="96" customFormat="1" ht="16.5" hidden="1" customHeight="1" x14ac:dyDescent="0.25">
      <c r="B19" s="223"/>
      <c r="C19" s="223"/>
      <c r="D19" s="223"/>
      <c r="E19" s="223"/>
      <c r="F19" s="223"/>
      <c r="G19" s="223"/>
      <c r="H19" s="223"/>
    </row>
    <row r="20" spans="2:12" hidden="1" x14ac:dyDescent="0.3">
      <c r="B20" s="223"/>
      <c r="C20" s="223"/>
      <c r="D20" s="223"/>
      <c r="E20" s="223"/>
      <c r="F20" s="223"/>
      <c r="G20" s="223"/>
      <c r="H20" s="223"/>
    </row>
    <row r="21" spans="2:12" hidden="1" x14ac:dyDescent="0.3">
      <c r="B21" s="223"/>
      <c r="C21" s="223"/>
      <c r="D21" s="223"/>
      <c r="E21" s="223"/>
      <c r="F21" s="223"/>
      <c r="G21" s="223"/>
      <c r="H21" s="223"/>
    </row>
    <row r="22" spans="2:12" hidden="1" x14ac:dyDescent="0.3">
      <c r="B22" s="223"/>
      <c r="C22" s="223"/>
      <c r="D22" s="223"/>
      <c r="E22" s="223"/>
      <c r="F22" s="223"/>
      <c r="G22" s="223"/>
      <c r="H22" s="223"/>
      <c r="I22" s="224"/>
      <c r="J22" s="224"/>
      <c r="K22" s="224"/>
      <c r="L22" s="224"/>
    </row>
    <row r="23" spans="2:12" hidden="1" x14ac:dyDescent="0.3">
      <c r="B23" s="223"/>
      <c r="C23" s="223"/>
      <c r="D23" s="223"/>
      <c r="E23" s="223"/>
      <c r="F23" s="223"/>
      <c r="G23" s="223"/>
      <c r="H23" s="223"/>
      <c r="I23" s="223"/>
      <c r="J23" s="223"/>
      <c r="K23" s="223"/>
      <c r="L23" s="223"/>
    </row>
    <row r="24" spans="2:12" hidden="1" x14ac:dyDescent="0.3">
      <c r="B24" s="223"/>
      <c r="C24" s="223"/>
      <c r="D24" s="223"/>
      <c r="E24" s="223"/>
      <c r="F24" s="223"/>
      <c r="G24" s="223"/>
      <c r="H24" s="223"/>
      <c r="I24" s="223"/>
      <c r="J24" s="223"/>
      <c r="K24" s="223"/>
      <c r="L24" s="223"/>
    </row>
    <row r="25" spans="2:12" hidden="1" x14ac:dyDescent="0.3">
      <c r="B25" s="223"/>
      <c r="C25" s="223"/>
      <c r="D25" s="223"/>
      <c r="E25" s="223"/>
      <c r="F25" s="223"/>
      <c r="G25" s="223"/>
      <c r="H25" s="223"/>
      <c r="I25" s="223"/>
      <c r="J25" s="223"/>
      <c r="K25" s="223"/>
      <c r="L25" s="223"/>
    </row>
    <row r="26" spans="2:12" hidden="1" x14ac:dyDescent="0.3">
      <c r="B26" s="223"/>
      <c r="C26" s="223"/>
      <c r="D26" s="223"/>
      <c r="E26" s="223"/>
      <c r="F26" s="223"/>
      <c r="G26" s="223"/>
      <c r="H26" s="223"/>
      <c r="I26" s="223"/>
      <c r="J26" s="223"/>
      <c r="K26" s="223"/>
      <c r="L26" s="223"/>
    </row>
    <row r="27" spans="2:12" hidden="1" x14ac:dyDescent="0.3">
      <c r="B27" s="223"/>
      <c r="C27" s="223"/>
      <c r="D27" s="223"/>
      <c r="E27" s="223"/>
      <c r="F27" s="223"/>
      <c r="G27" s="223"/>
      <c r="H27" s="223"/>
      <c r="I27" s="223"/>
      <c r="J27" s="223"/>
      <c r="K27" s="223"/>
      <c r="L27" s="223"/>
    </row>
    <row r="28" spans="2:12" hidden="1" x14ac:dyDescent="0.3">
      <c r="B28" s="223"/>
      <c r="C28" s="223"/>
      <c r="D28" s="223"/>
      <c r="E28" s="223"/>
      <c r="F28" s="223"/>
      <c r="G28" s="223"/>
      <c r="H28" s="223"/>
      <c r="I28" s="223"/>
      <c r="J28" s="223"/>
      <c r="K28" s="223"/>
      <c r="L28" s="223"/>
    </row>
    <row r="29" spans="2:12" hidden="1" x14ac:dyDescent="0.3">
      <c r="B29" s="223"/>
      <c r="C29" s="223"/>
      <c r="D29" s="223"/>
      <c r="E29" s="223"/>
      <c r="F29" s="223"/>
      <c r="G29" s="223"/>
      <c r="H29" s="223"/>
      <c r="I29" s="223"/>
      <c r="J29" s="223"/>
      <c r="K29" s="223"/>
      <c r="L29" s="223"/>
    </row>
    <row r="36" spans="13:23" hidden="1" x14ac:dyDescent="0.3">
      <c r="R36" s="133"/>
      <c r="S36" s="133"/>
      <c r="T36" s="133"/>
    </row>
    <row r="37" spans="13:23" hidden="1" x14ac:dyDescent="0.3">
      <c r="M37" s="226" t="s">
        <v>2198</v>
      </c>
      <c r="N37" s="226" t="s">
        <v>2199</v>
      </c>
      <c r="O37" s="226" t="s">
        <v>2200</v>
      </c>
      <c r="P37" s="133"/>
      <c r="Q37" s="133"/>
      <c r="R37" s="133"/>
      <c r="U37" s="96"/>
      <c r="V37" s="96"/>
    </row>
    <row r="38" spans="13:23" hidden="1" x14ac:dyDescent="0.3">
      <c r="M38" s="227">
        <f>IF('STRONA 3'!E12="- wybierz -",0,1)</f>
        <v>0</v>
      </c>
      <c r="N38" s="227">
        <f>IF('STRONA 3'!E22="- wybierz -",0,1)</f>
        <v>0</v>
      </c>
      <c r="O38" s="227">
        <f>IF(OR('STRONA 3'!C3=0,'STRONA 3'!C5=0,'STRONA 3'!C7=0,'STRONA 3'!E9=0,'STRONA 3'!E12=0,'STRONA 3'!E15=0,'STRONA 3'!E22=0,'STRONA 3'!E25=0,'STRONA 3'!E27=0,'STRONA 3'!E31=0),0,1)</f>
        <v>0</v>
      </c>
      <c r="P38" s="133"/>
      <c r="Q38" s="226" t="s">
        <v>2189</v>
      </c>
      <c r="R38" s="228" t="s">
        <v>2279</v>
      </c>
      <c r="S38" s="228" t="s">
        <v>2280</v>
      </c>
      <c r="T38" s="133" t="s">
        <v>2405</v>
      </c>
      <c r="U38" s="168"/>
      <c r="V38" s="168"/>
      <c r="W38" s="229" t="s">
        <v>2278</v>
      </c>
    </row>
    <row r="39" spans="13:23" hidden="1" x14ac:dyDescent="0.3">
      <c r="M39" s="133"/>
      <c r="N39" s="133"/>
      <c r="O39" s="133"/>
      <c r="P39" s="133"/>
      <c r="Q39" s="226" t="s">
        <v>2190</v>
      </c>
      <c r="R39" s="228" t="s">
        <v>2279</v>
      </c>
      <c r="S39" s="228" t="s">
        <v>2280</v>
      </c>
      <c r="T39" s="133"/>
      <c r="U39" s="168"/>
      <c r="V39" s="168"/>
    </row>
    <row r="40" spans="13:23" hidden="1" x14ac:dyDescent="0.3">
      <c r="M40" s="133"/>
      <c r="N40" s="133"/>
      <c r="O40" s="133"/>
      <c r="P40" s="133"/>
      <c r="Q40" s="226" t="s">
        <v>2195</v>
      </c>
      <c r="R40" s="228" t="s">
        <v>2279</v>
      </c>
      <c r="S40" s="228" t="s">
        <v>2405</v>
      </c>
      <c r="T40" s="133"/>
      <c r="U40" s="168"/>
      <c r="V40" s="168"/>
    </row>
    <row r="41" spans="13:23" hidden="1" x14ac:dyDescent="0.3">
      <c r="M41" s="133"/>
      <c r="N41" s="133"/>
      <c r="O41" s="133"/>
      <c r="P41" s="133"/>
      <c r="Q41" s="226" t="s">
        <v>2191</v>
      </c>
      <c r="R41" s="228" t="s">
        <v>2279</v>
      </c>
      <c r="S41" s="133"/>
      <c r="T41" s="133"/>
      <c r="U41" s="133"/>
      <c r="V41" s="133"/>
    </row>
    <row r="42" spans="13:23" hidden="1" x14ac:dyDescent="0.3">
      <c r="M42" s="133"/>
      <c r="N42" s="133"/>
      <c r="O42" s="133"/>
      <c r="P42" s="133"/>
      <c r="Q42" s="226" t="s">
        <v>2193</v>
      </c>
      <c r="R42" s="228" t="s">
        <v>2280</v>
      </c>
      <c r="S42" s="133" t="s">
        <v>2405</v>
      </c>
      <c r="T42" s="133"/>
      <c r="U42" s="133"/>
      <c r="V42" s="133"/>
    </row>
    <row r="43" spans="13:23" hidden="1" x14ac:dyDescent="0.3">
      <c r="M43" s="133"/>
      <c r="N43" s="133"/>
      <c r="O43" s="133"/>
      <c r="P43" s="133"/>
      <c r="Q43" s="226" t="s">
        <v>2192</v>
      </c>
      <c r="R43" s="228" t="s">
        <v>2280</v>
      </c>
      <c r="S43" s="228"/>
      <c r="T43" s="133"/>
      <c r="U43" s="133"/>
      <c r="V43" s="133"/>
    </row>
    <row r="44" spans="13:23" hidden="1" x14ac:dyDescent="0.3">
      <c r="M44" s="133"/>
      <c r="N44" s="133"/>
      <c r="O44" s="133"/>
      <c r="P44" s="133"/>
      <c r="Q44" s="226" t="s">
        <v>2194</v>
      </c>
      <c r="R44" s="133" t="s">
        <v>2405</v>
      </c>
      <c r="S44" s="133"/>
      <c r="T44" s="230"/>
      <c r="U44" s="133"/>
      <c r="V44" s="133"/>
    </row>
    <row r="45" spans="13:23" hidden="1" x14ac:dyDescent="0.3">
      <c r="M45" s="133"/>
      <c r="N45" s="133"/>
      <c r="O45" s="133"/>
      <c r="P45" s="133"/>
      <c r="Q45" s="226" t="s">
        <v>2197</v>
      </c>
      <c r="R45" s="168" t="s">
        <v>2196</v>
      </c>
      <c r="S45" s="168"/>
      <c r="T45" s="168"/>
      <c r="U45" s="133"/>
      <c r="V45" s="133"/>
    </row>
    <row r="46" spans="13:23" hidden="1" x14ac:dyDescent="0.3">
      <c r="M46" s="133"/>
      <c r="N46" s="133"/>
      <c r="O46" s="133"/>
      <c r="P46" s="133"/>
      <c r="Q46" s="133"/>
      <c r="R46" s="133"/>
    </row>
    <row r="47" spans="13:23" ht="26.25" hidden="1" x14ac:dyDescent="0.3">
      <c r="M47" s="226" t="s">
        <v>2201</v>
      </c>
      <c r="N47" s="231" t="s">
        <v>2202</v>
      </c>
      <c r="O47" s="226"/>
      <c r="P47" s="133"/>
      <c r="Q47" s="133"/>
      <c r="R47" s="133"/>
    </row>
    <row r="48" spans="13:23" hidden="1" x14ac:dyDescent="0.3">
      <c r="M48" s="227">
        <f>IF('STRONA 7'!G18="- wybierz -",0,1)</f>
        <v>0</v>
      </c>
      <c r="N48" s="227">
        <f>IF(AND('STRONA 7'!I25="- wybierz -",'STRONA 7'!I26="- wybierz -"),0,1)</f>
        <v>0</v>
      </c>
      <c r="O48" s="226"/>
      <c r="P48" s="133"/>
      <c r="Q48" s="133"/>
      <c r="R48" s="133"/>
      <c r="S48" s="133"/>
      <c r="T48" s="133"/>
    </row>
    <row r="49" spans="9:62" hidden="1" x14ac:dyDescent="0.3">
      <c r="M49" s="133"/>
      <c r="N49" s="133"/>
      <c r="O49" s="133"/>
      <c r="P49" s="133"/>
      <c r="Q49" s="232" t="s">
        <v>2203</v>
      </c>
      <c r="R49" s="133" t="s">
        <v>2281</v>
      </c>
      <c r="S49" s="133" t="s">
        <v>2282</v>
      </c>
      <c r="T49" s="133"/>
    </row>
    <row r="50" spans="9:62" hidden="1" x14ac:dyDescent="0.3">
      <c r="Q50" s="232" t="s">
        <v>2205</v>
      </c>
      <c r="R50" s="133" t="s">
        <v>2196</v>
      </c>
    </row>
    <row r="51" spans="9:62" hidden="1" x14ac:dyDescent="0.3">
      <c r="Q51" s="232" t="s">
        <v>2204</v>
      </c>
      <c r="R51" s="133" t="s">
        <v>2281</v>
      </c>
    </row>
    <row r="52" spans="9:62" hidden="1" x14ac:dyDescent="0.3">
      <c r="Q52" s="232" t="s">
        <v>2206</v>
      </c>
      <c r="R52" s="133" t="s">
        <v>2196</v>
      </c>
    </row>
    <row r="53" spans="9:62" hidden="1" x14ac:dyDescent="0.3">
      <c r="Q53" s="232"/>
      <c r="R53" s="133"/>
    </row>
    <row r="54" spans="9:62" hidden="1" x14ac:dyDescent="0.3">
      <c r="Q54" s="232"/>
      <c r="R54" s="133"/>
    </row>
    <row r="55" spans="9:62" hidden="1" x14ac:dyDescent="0.3">
      <c r="Q55" s="232"/>
      <c r="R55" s="133"/>
    </row>
    <row r="56" spans="9:62" hidden="1" x14ac:dyDescent="0.3">
      <c r="Q56" s="232"/>
      <c r="R56" s="133"/>
    </row>
    <row r="57" spans="9:62" hidden="1" x14ac:dyDescent="0.3">
      <c r="Q57" s="232"/>
      <c r="R57" s="133"/>
    </row>
    <row r="58" spans="9:62" hidden="1" x14ac:dyDescent="0.3">
      <c r="L58" s="226"/>
      <c r="R58" s="133"/>
      <c r="S58" s="133"/>
      <c r="T58" s="133"/>
    </row>
    <row r="59" spans="9:62" hidden="1" x14ac:dyDescent="0.3">
      <c r="J59" s="226" t="s">
        <v>2207</v>
      </c>
      <c r="K59" s="226" t="s">
        <v>2208</v>
      </c>
      <c r="L59" s="226" t="s">
        <v>2209</v>
      </c>
      <c r="M59" s="226" t="s">
        <v>2210</v>
      </c>
      <c r="N59" s="226" t="s">
        <v>2211</v>
      </c>
      <c r="O59" s="226" t="s">
        <v>2212</v>
      </c>
      <c r="R59" s="133"/>
      <c r="S59" s="133"/>
      <c r="T59" s="133"/>
    </row>
    <row r="60" spans="9:62" ht="11.25" hidden="1" customHeight="1" x14ac:dyDescent="0.3">
      <c r="J60" s="227">
        <f>IF('STRONA 8'!G5="- wybierz -",0,IF('STRONA 8'!G5="nie ubiegam się",2,1))</f>
        <v>0</v>
      </c>
      <c r="K60" s="227">
        <f>IF('STRONA 8'!C11="- wybierz -",0,1)</f>
        <v>0</v>
      </c>
      <c r="L60" s="227">
        <f>IF('STRONA 8'!H11="- wybierz -",0,1)</f>
        <v>0</v>
      </c>
      <c r="M60" s="227">
        <f>IF('STRONA 8'!G18="- wybierz -",0,1)</f>
        <v>0</v>
      </c>
      <c r="N60" s="227">
        <f>IF('STRONA 8'!G26="- wybierz -",0,1)</f>
        <v>0</v>
      </c>
      <c r="O60" s="227">
        <f>IF('STRONA 8'!G34="- wybierz -",0,1)</f>
        <v>0</v>
      </c>
    </row>
    <row r="61" spans="9:62" ht="11.25" hidden="1" customHeight="1" x14ac:dyDescent="0.3">
      <c r="I61" s="133">
        <v>0</v>
      </c>
      <c r="J61" s="233">
        <v>0</v>
      </c>
      <c r="K61" s="233">
        <v>0</v>
      </c>
      <c r="L61" s="233">
        <v>0</v>
      </c>
      <c r="M61" s="233">
        <v>0</v>
      </c>
      <c r="N61" s="233">
        <v>0</v>
      </c>
      <c r="O61" s="233">
        <v>0</v>
      </c>
      <c r="P61" s="234" t="s">
        <v>2213</v>
      </c>
      <c r="Q61" s="133" t="s">
        <v>2283</v>
      </c>
      <c r="R61" s="133" t="s">
        <v>2284</v>
      </c>
      <c r="S61" s="133" t="s">
        <v>2285</v>
      </c>
      <c r="T61" s="133" t="s">
        <v>2286</v>
      </c>
      <c r="U61" s="133" t="s">
        <v>2287</v>
      </c>
      <c r="V61" s="133" t="s">
        <v>2288</v>
      </c>
      <c r="W61" s="1" t="s">
        <v>18</v>
      </c>
      <c r="X61" s="223"/>
      <c r="Y61" s="223"/>
      <c r="Z61" s="223"/>
      <c r="AA61" s="223"/>
      <c r="AB61" s="223"/>
      <c r="AC61" s="223"/>
      <c r="AD61" s="223"/>
      <c r="AE61" s="223"/>
      <c r="AF61" s="223"/>
      <c r="AG61" s="223" t="str">
        <f t="shared" ref="AG61:AI61" si="0">IF(W61&gt;0,AC38&amp;" "&amp;W61,"")</f>
        <v xml:space="preserve"> </v>
      </c>
      <c r="AH61" s="223" t="str">
        <f t="shared" si="0"/>
        <v/>
      </c>
      <c r="AI61" s="223" t="str">
        <f t="shared" si="0"/>
        <v/>
      </c>
      <c r="AJ61" s="223"/>
      <c r="AK61" s="223"/>
      <c r="AL61" s="223"/>
      <c r="AM61" s="223"/>
      <c r="AN61" s="223"/>
      <c r="AO61" s="223"/>
      <c r="AP61" s="223"/>
      <c r="AQ61" s="223"/>
      <c r="AR61" s="223"/>
      <c r="AS61" s="223"/>
      <c r="AT61" s="223"/>
      <c r="AU61" s="223"/>
      <c r="AV61" s="223"/>
      <c r="AW61" s="223"/>
      <c r="AX61" s="223"/>
      <c r="AY61" s="223"/>
      <c r="AZ61" s="223"/>
      <c r="BA61" s="223"/>
      <c r="BB61" s="223"/>
      <c r="BC61" s="223"/>
      <c r="BD61" s="223"/>
      <c r="BE61" s="223"/>
      <c r="BF61" s="223"/>
      <c r="BG61" s="223"/>
      <c r="BH61" s="223"/>
      <c r="BI61" s="223"/>
      <c r="BJ61" s="223"/>
    </row>
    <row r="62" spans="9:62" ht="11.25" hidden="1" customHeight="1" x14ac:dyDescent="0.3">
      <c r="I62" s="133">
        <v>1</v>
      </c>
      <c r="J62" s="233">
        <v>0</v>
      </c>
      <c r="K62" s="233">
        <v>0</v>
      </c>
      <c r="L62" s="233">
        <v>0</v>
      </c>
      <c r="M62" s="233">
        <v>0</v>
      </c>
      <c r="N62" s="233">
        <v>0</v>
      </c>
      <c r="O62" s="233">
        <v>1</v>
      </c>
      <c r="P62" s="234" t="s">
        <v>2214</v>
      </c>
      <c r="Q62" s="133" t="s">
        <v>2283</v>
      </c>
      <c r="R62" s="133" t="s">
        <v>2284</v>
      </c>
      <c r="S62" s="133" t="s">
        <v>2285</v>
      </c>
      <c r="T62" s="133" t="s">
        <v>2286</v>
      </c>
      <c r="U62" s="133" t="s">
        <v>2287</v>
      </c>
      <c r="V62" s="133" t="s">
        <v>18</v>
      </c>
      <c r="X62" s="223"/>
      <c r="Y62" s="223"/>
      <c r="Z62" s="223"/>
      <c r="AA62" s="223"/>
      <c r="AB62" s="223"/>
      <c r="AC62" s="223"/>
      <c r="AD62" s="223"/>
      <c r="AE62" s="223"/>
      <c r="AF62" s="223"/>
      <c r="AG62" s="223"/>
      <c r="AH62" s="223"/>
      <c r="AI62" s="223"/>
      <c r="AJ62" s="223"/>
      <c r="AK62" s="223"/>
      <c r="AL62" s="223"/>
      <c r="AM62" s="223"/>
      <c r="AN62" s="223"/>
      <c r="AO62" s="223"/>
      <c r="AP62" s="223"/>
      <c r="AQ62" s="223"/>
      <c r="AR62" s="223"/>
      <c r="AS62" s="223"/>
      <c r="AT62" s="223"/>
      <c r="AU62" s="223"/>
      <c r="AV62" s="223"/>
      <c r="AW62" s="223"/>
      <c r="AX62" s="223"/>
      <c r="AY62" s="223"/>
      <c r="AZ62" s="223"/>
      <c r="BA62" s="223"/>
      <c r="BB62" s="223"/>
      <c r="BC62" s="223"/>
      <c r="BD62" s="223"/>
      <c r="BE62" s="223"/>
      <c r="BF62" s="223"/>
      <c r="BG62" s="223"/>
      <c r="BH62" s="223"/>
      <c r="BI62" s="223"/>
      <c r="BJ62" s="223"/>
    </row>
    <row r="63" spans="9:62" ht="11.25" hidden="1" customHeight="1" x14ac:dyDescent="0.3">
      <c r="I63" s="133">
        <v>2</v>
      </c>
      <c r="J63" s="233">
        <v>0</v>
      </c>
      <c r="K63" s="233">
        <v>0</v>
      </c>
      <c r="L63" s="233">
        <v>0</v>
      </c>
      <c r="M63" s="233">
        <v>0</v>
      </c>
      <c r="N63" s="233">
        <v>1</v>
      </c>
      <c r="O63" s="233">
        <v>0</v>
      </c>
      <c r="P63" s="234" t="s">
        <v>2215</v>
      </c>
      <c r="Q63" s="133" t="s">
        <v>2283</v>
      </c>
      <c r="R63" s="133" t="s">
        <v>2284</v>
      </c>
      <c r="S63" s="133" t="s">
        <v>2285</v>
      </c>
      <c r="T63" s="133" t="s">
        <v>2286</v>
      </c>
      <c r="U63" s="133" t="s">
        <v>2288</v>
      </c>
      <c r="V63" s="1" t="s">
        <v>18</v>
      </c>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3"/>
      <c r="AY63" s="223"/>
      <c r="AZ63" s="223"/>
      <c r="BA63" s="223"/>
      <c r="BB63" s="223"/>
      <c r="BC63" s="223"/>
      <c r="BD63" s="223"/>
      <c r="BE63" s="223"/>
      <c r="BF63" s="223"/>
      <c r="BG63" s="223"/>
      <c r="BH63" s="223"/>
      <c r="BI63" s="223"/>
      <c r="BJ63" s="223"/>
    </row>
    <row r="64" spans="9:62" ht="11.25" hidden="1" customHeight="1" x14ac:dyDescent="0.3">
      <c r="I64" s="133">
        <v>3</v>
      </c>
      <c r="J64" s="233">
        <v>0</v>
      </c>
      <c r="K64" s="233">
        <v>0</v>
      </c>
      <c r="L64" s="233">
        <v>0</v>
      </c>
      <c r="M64" s="233">
        <v>0</v>
      </c>
      <c r="N64" s="233">
        <v>1</v>
      </c>
      <c r="O64" s="233">
        <v>1</v>
      </c>
      <c r="P64" s="234" t="s">
        <v>2216</v>
      </c>
      <c r="Q64" s="133" t="s">
        <v>2283</v>
      </c>
      <c r="R64" s="133" t="s">
        <v>2284</v>
      </c>
      <c r="S64" s="133" t="s">
        <v>2285</v>
      </c>
      <c r="T64" s="133" t="s">
        <v>2286</v>
      </c>
      <c r="U64" s="133" t="s">
        <v>18</v>
      </c>
      <c r="V64" s="133" t="s">
        <v>18</v>
      </c>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row>
    <row r="65" spans="9:62" ht="11.25" hidden="1" customHeight="1" x14ac:dyDescent="0.3">
      <c r="I65" s="133">
        <v>4</v>
      </c>
      <c r="J65" s="233">
        <v>0</v>
      </c>
      <c r="K65" s="233">
        <v>0</v>
      </c>
      <c r="L65" s="233">
        <v>0</v>
      </c>
      <c r="M65" s="233">
        <v>1</v>
      </c>
      <c r="N65" s="233">
        <v>0</v>
      </c>
      <c r="O65" s="233">
        <v>0</v>
      </c>
      <c r="P65" s="234" t="s">
        <v>2217</v>
      </c>
      <c r="Q65" s="133" t="s">
        <v>2283</v>
      </c>
      <c r="R65" s="133" t="s">
        <v>2284</v>
      </c>
      <c r="S65" s="133" t="s">
        <v>2285</v>
      </c>
      <c r="T65" s="133" t="s">
        <v>2287</v>
      </c>
      <c r="U65" s="133" t="s">
        <v>2288</v>
      </c>
      <c r="V65" s="1" t="s">
        <v>18</v>
      </c>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23"/>
      <c r="BF65" s="223"/>
      <c r="BG65" s="223"/>
      <c r="BH65" s="223"/>
      <c r="BI65" s="223"/>
      <c r="BJ65" s="223"/>
    </row>
    <row r="66" spans="9:62" ht="11.25" hidden="1" customHeight="1" x14ac:dyDescent="0.3">
      <c r="I66" s="133">
        <v>5</v>
      </c>
      <c r="J66" s="233">
        <v>0</v>
      </c>
      <c r="K66" s="233">
        <v>0</v>
      </c>
      <c r="L66" s="233">
        <v>0</v>
      </c>
      <c r="M66" s="233">
        <v>1</v>
      </c>
      <c r="N66" s="233">
        <v>0</v>
      </c>
      <c r="O66" s="233">
        <v>1</v>
      </c>
      <c r="P66" s="234" t="s">
        <v>2218</v>
      </c>
      <c r="Q66" s="133" t="s">
        <v>2283</v>
      </c>
      <c r="R66" s="133" t="s">
        <v>2284</v>
      </c>
      <c r="S66" s="133" t="s">
        <v>2285</v>
      </c>
      <c r="T66" s="133" t="s">
        <v>2287</v>
      </c>
      <c r="U66" s="1" t="s">
        <v>18</v>
      </c>
      <c r="V66" s="133" t="s">
        <v>18</v>
      </c>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3"/>
      <c r="AY66" s="223"/>
      <c r="AZ66" s="223"/>
      <c r="BA66" s="223"/>
      <c r="BB66" s="223"/>
      <c r="BC66" s="223"/>
      <c r="BD66" s="223"/>
      <c r="BE66" s="223"/>
      <c r="BF66" s="223"/>
      <c r="BG66" s="223"/>
      <c r="BH66" s="223"/>
      <c r="BI66" s="223"/>
      <c r="BJ66" s="223"/>
    </row>
    <row r="67" spans="9:62" ht="11.25" hidden="1" customHeight="1" x14ac:dyDescent="0.3">
      <c r="I67" s="133">
        <v>6</v>
      </c>
      <c r="J67" s="233">
        <v>0</v>
      </c>
      <c r="K67" s="233">
        <v>0</v>
      </c>
      <c r="L67" s="233">
        <v>0</v>
      </c>
      <c r="M67" s="233">
        <v>1</v>
      </c>
      <c r="N67" s="233">
        <v>1</v>
      </c>
      <c r="O67" s="233">
        <v>0</v>
      </c>
      <c r="P67" s="234" t="s">
        <v>2219</v>
      </c>
      <c r="Q67" s="133" t="s">
        <v>2283</v>
      </c>
      <c r="R67" s="133" t="s">
        <v>2284</v>
      </c>
      <c r="S67" s="133" t="s">
        <v>2285</v>
      </c>
      <c r="T67" s="133" t="s">
        <v>2288</v>
      </c>
      <c r="U67" s="133" t="s">
        <v>18</v>
      </c>
      <c r="V67" s="1" t="s">
        <v>18</v>
      </c>
      <c r="X67" s="223"/>
      <c r="Y67" s="223"/>
      <c r="Z67" s="223"/>
      <c r="AA67" s="223"/>
      <c r="AB67" s="223"/>
      <c r="AC67" s="223"/>
      <c r="AD67" s="223"/>
      <c r="AE67" s="223"/>
      <c r="AF67" s="223"/>
      <c r="AG67" s="223"/>
      <c r="AH67" s="223"/>
      <c r="AI67" s="223"/>
      <c r="AJ67" s="223"/>
      <c r="AK67" s="223"/>
      <c r="AL67" s="223"/>
      <c r="AM67" s="223"/>
      <c r="AN67" s="223"/>
      <c r="AO67" s="223"/>
      <c r="AP67" s="223"/>
      <c r="AQ67" s="223"/>
      <c r="AR67" s="223"/>
      <c r="AS67" s="223"/>
      <c r="AT67" s="223"/>
      <c r="AU67" s="223"/>
      <c r="AV67" s="223"/>
      <c r="AW67" s="223"/>
      <c r="AX67" s="223"/>
      <c r="AY67" s="223"/>
      <c r="AZ67" s="223"/>
      <c r="BA67" s="223"/>
      <c r="BB67" s="223"/>
      <c r="BC67" s="223"/>
      <c r="BD67" s="223"/>
      <c r="BE67" s="223"/>
      <c r="BF67" s="223"/>
      <c r="BG67" s="223"/>
      <c r="BH67" s="223"/>
      <c r="BI67" s="223"/>
      <c r="BJ67" s="223"/>
    </row>
    <row r="68" spans="9:62" ht="11.25" hidden="1" customHeight="1" x14ac:dyDescent="0.3">
      <c r="I68" s="133">
        <v>7</v>
      </c>
      <c r="J68" s="233">
        <v>0</v>
      </c>
      <c r="K68" s="233">
        <v>0</v>
      </c>
      <c r="L68" s="233">
        <v>0</v>
      </c>
      <c r="M68" s="233">
        <v>1</v>
      </c>
      <c r="N68" s="233">
        <v>1</v>
      </c>
      <c r="O68" s="233">
        <v>1</v>
      </c>
      <c r="P68" s="234" t="s">
        <v>2220</v>
      </c>
      <c r="Q68" s="133" t="s">
        <v>2283</v>
      </c>
      <c r="R68" s="133" t="s">
        <v>2284</v>
      </c>
      <c r="S68" s="133" t="s">
        <v>2285</v>
      </c>
      <c r="T68" s="133" t="s">
        <v>18</v>
      </c>
      <c r="U68" s="133" t="s">
        <v>18</v>
      </c>
      <c r="V68" s="133" t="s">
        <v>18</v>
      </c>
      <c r="X68" s="223"/>
      <c r="Y68" s="223"/>
      <c r="Z68" s="223"/>
      <c r="AA68" s="223"/>
      <c r="AB68" s="223"/>
      <c r="AC68" s="223"/>
      <c r="AD68" s="223"/>
      <c r="AE68" s="223"/>
      <c r="AF68" s="223"/>
      <c r="AG68" s="223"/>
      <c r="AH68" s="223"/>
      <c r="AI68" s="223"/>
      <c r="AJ68" s="223"/>
      <c r="AK68" s="223"/>
      <c r="AL68" s="223"/>
      <c r="AM68" s="223"/>
      <c r="AN68" s="223"/>
      <c r="AO68" s="223"/>
      <c r="AP68" s="223"/>
      <c r="AQ68" s="223"/>
      <c r="AR68" s="223"/>
      <c r="AS68" s="223"/>
      <c r="AT68" s="223"/>
      <c r="AU68" s="223"/>
      <c r="AV68" s="223"/>
      <c r="AW68" s="223"/>
      <c r="AX68" s="223"/>
      <c r="AY68" s="223"/>
      <c r="AZ68" s="223"/>
      <c r="BA68" s="223"/>
      <c r="BB68" s="223"/>
      <c r="BC68" s="223"/>
      <c r="BD68" s="223"/>
      <c r="BE68" s="223"/>
      <c r="BF68" s="223"/>
      <c r="BG68" s="223"/>
      <c r="BH68" s="223"/>
      <c r="BI68" s="223"/>
      <c r="BJ68" s="223"/>
    </row>
    <row r="69" spans="9:62" ht="11.25" hidden="1" customHeight="1" x14ac:dyDescent="0.3">
      <c r="I69" s="133">
        <v>8</v>
      </c>
      <c r="J69" s="233">
        <v>0</v>
      </c>
      <c r="K69" s="233">
        <v>0</v>
      </c>
      <c r="L69" s="233">
        <v>1</v>
      </c>
      <c r="M69" s="233">
        <v>0</v>
      </c>
      <c r="N69" s="233">
        <v>0</v>
      </c>
      <c r="O69" s="233">
        <v>0</v>
      </c>
      <c r="P69" s="234" t="s">
        <v>2221</v>
      </c>
      <c r="Q69" s="133" t="s">
        <v>2283</v>
      </c>
      <c r="R69" s="133" t="s">
        <v>2284</v>
      </c>
      <c r="S69" s="133" t="s">
        <v>2286</v>
      </c>
      <c r="T69" s="133" t="s">
        <v>2287</v>
      </c>
      <c r="U69" s="133" t="s">
        <v>2288</v>
      </c>
      <c r="V69" s="1" t="s">
        <v>18</v>
      </c>
      <c r="X69" s="223"/>
      <c r="Y69" s="223"/>
      <c r="Z69" s="223"/>
      <c r="AA69" s="223"/>
      <c r="AB69" s="223"/>
      <c r="AC69" s="223"/>
      <c r="AD69" s="223"/>
      <c r="AE69" s="223"/>
      <c r="AF69" s="223"/>
      <c r="AG69" s="223"/>
      <c r="AH69" s="223"/>
      <c r="AI69" s="223"/>
      <c r="AJ69" s="223"/>
      <c r="AK69" s="223"/>
      <c r="AL69" s="223"/>
      <c r="AM69" s="223"/>
      <c r="AN69" s="223"/>
      <c r="AO69" s="223"/>
      <c r="AP69" s="223"/>
      <c r="AQ69" s="223"/>
      <c r="AR69" s="223"/>
      <c r="AS69" s="223"/>
      <c r="AT69" s="223"/>
      <c r="AU69" s="223"/>
      <c r="AV69" s="223"/>
      <c r="AW69" s="223"/>
      <c r="AX69" s="223"/>
      <c r="AY69" s="223"/>
      <c r="AZ69" s="223"/>
      <c r="BA69" s="223"/>
      <c r="BB69" s="223"/>
      <c r="BC69" s="223"/>
      <c r="BD69" s="223"/>
      <c r="BE69" s="223"/>
      <c r="BF69" s="223"/>
      <c r="BG69" s="223"/>
      <c r="BH69" s="223"/>
      <c r="BI69" s="223"/>
      <c r="BJ69" s="223"/>
    </row>
    <row r="70" spans="9:62" ht="11.25" hidden="1" customHeight="1" x14ac:dyDescent="0.3">
      <c r="I70" s="133">
        <v>9</v>
      </c>
      <c r="J70" s="233">
        <v>0</v>
      </c>
      <c r="K70" s="233">
        <v>0</v>
      </c>
      <c r="L70" s="233">
        <v>1</v>
      </c>
      <c r="M70" s="233">
        <v>0</v>
      </c>
      <c r="N70" s="233">
        <v>0</v>
      </c>
      <c r="O70" s="233">
        <v>1</v>
      </c>
      <c r="P70" s="234" t="s">
        <v>2222</v>
      </c>
      <c r="Q70" s="133" t="s">
        <v>2283</v>
      </c>
      <c r="R70" s="133" t="s">
        <v>2284</v>
      </c>
      <c r="S70" s="133" t="s">
        <v>2286</v>
      </c>
      <c r="T70" s="133" t="s">
        <v>2287</v>
      </c>
      <c r="U70" s="1" t="s">
        <v>18</v>
      </c>
      <c r="V70" s="133" t="s">
        <v>18</v>
      </c>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3"/>
      <c r="AY70" s="223"/>
      <c r="AZ70" s="223"/>
      <c r="BA70" s="223"/>
      <c r="BB70" s="223"/>
      <c r="BC70" s="223"/>
      <c r="BD70" s="223"/>
      <c r="BE70" s="223"/>
      <c r="BF70" s="223"/>
      <c r="BG70" s="223"/>
      <c r="BH70" s="223"/>
      <c r="BI70" s="223"/>
      <c r="BJ70" s="223"/>
    </row>
    <row r="71" spans="9:62" ht="11.25" hidden="1" customHeight="1" x14ac:dyDescent="0.3">
      <c r="I71" s="133">
        <v>10</v>
      </c>
      <c r="J71" s="233">
        <v>0</v>
      </c>
      <c r="K71" s="233">
        <v>0</v>
      </c>
      <c r="L71" s="233">
        <v>1</v>
      </c>
      <c r="M71" s="233">
        <v>0</v>
      </c>
      <c r="N71" s="233">
        <v>1</v>
      </c>
      <c r="O71" s="233">
        <v>0</v>
      </c>
      <c r="P71" s="234" t="s">
        <v>2223</v>
      </c>
      <c r="Q71" s="133" t="s">
        <v>2283</v>
      </c>
      <c r="R71" s="133" t="s">
        <v>2284</v>
      </c>
      <c r="S71" s="133" t="s">
        <v>2286</v>
      </c>
      <c r="T71" s="133" t="s">
        <v>2288</v>
      </c>
      <c r="U71" s="133" t="s">
        <v>18</v>
      </c>
      <c r="V71" s="1" t="s">
        <v>18</v>
      </c>
      <c r="X71" s="223"/>
      <c r="Y71" s="223"/>
      <c r="Z71" s="223"/>
      <c r="AA71" s="223"/>
      <c r="AB71" s="223"/>
      <c r="AC71" s="223"/>
      <c r="AD71" s="223"/>
      <c r="AE71" s="223"/>
      <c r="AF71" s="223"/>
      <c r="AG71" s="223"/>
      <c r="AH71" s="223"/>
      <c r="AI71" s="223"/>
      <c r="AJ71" s="223"/>
      <c r="AK71" s="223"/>
      <c r="AL71" s="223"/>
      <c r="AM71" s="223"/>
      <c r="AN71" s="223"/>
      <c r="AO71" s="223"/>
      <c r="AP71" s="223"/>
      <c r="AQ71" s="223"/>
      <c r="AR71" s="223"/>
      <c r="AS71" s="223"/>
      <c r="AT71" s="223"/>
      <c r="AU71" s="223"/>
      <c r="AV71" s="223"/>
      <c r="AW71" s="223"/>
      <c r="AX71" s="223"/>
      <c r="AY71" s="223"/>
      <c r="AZ71" s="223"/>
      <c r="BA71" s="223"/>
      <c r="BB71" s="223"/>
      <c r="BC71" s="223"/>
      <c r="BD71" s="223"/>
      <c r="BE71" s="223"/>
      <c r="BF71" s="223"/>
      <c r="BG71" s="223"/>
      <c r="BH71" s="223"/>
      <c r="BI71" s="223"/>
      <c r="BJ71" s="223"/>
    </row>
    <row r="72" spans="9:62" ht="11.25" hidden="1" customHeight="1" x14ac:dyDescent="0.3">
      <c r="I72" s="133">
        <v>11</v>
      </c>
      <c r="J72" s="233">
        <v>0</v>
      </c>
      <c r="K72" s="233">
        <v>0</v>
      </c>
      <c r="L72" s="233">
        <v>1</v>
      </c>
      <c r="M72" s="233">
        <v>0</v>
      </c>
      <c r="N72" s="233">
        <v>1</v>
      </c>
      <c r="O72" s="233">
        <v>1</v>
      </c>
      <c r="P72" s="234" t="s">
        <v>2224</v>
      </c>
      <c r="Q72" s="133" t="s">
        <v>2283</v>
      </c>
      <c r="R72" s="133" t="s">
        <v>2284</v>
      </c>
      <c r="S72" s="133" t="s">
        <v>2286</v>
      </c>
      <c r="T72" s="1" t="s">
        <v>18</v>
      </c>
      <c r="U72" s="133" t="s">
        <v>18</v>
      </c>
      <c r="V72" s="133" t="s">
        <v>18</v>
      </c>
      <c r="X72" s="223"/>
      <c r="Y72" s="223"/>
      <c r="Z72" s="223"/>
      <c r="AA72" s="223"/>
      <c r="AB72" s="223"/>
      <c r="AC72" s="223"/>
      <c r="AD72" s="223"/>
      <c r="AE72" s="223"/>
      <c r="AF72" s="223"/>
      <c r="AG72" s="223"/>
      <c r="AH72" s="223"/>
      <c r="AI72" s="223"/>
      <c r="AJ72" s="223"/>
      <c r="AK72" s="223"/>
      <c r="AL72" s="223"/>
      <c r="AM72" s="223"/>
      <c r="AN72" s="223"/>
      <c r="AO72" s="223"/>
      <c r="AP72" s="223"/>
      <c r="AQ72" s="223"/>
      <c r="AR72" s="223"/>
      <c r="AS72" s="223"/>
      <c r="AT72" s="223"/>
      <c r="AU72" s="223"/>
      <c r="AV72" s="223"/>
      <c r="AW72" s="223"/>
      <c r="AX72" s="223"/>
      <c r="AY72" s="223"/>
      <c r="AZ72" s="223"/>
      <c r="BA72" s="223"/>
      <c r="BB72" s="223"/>
      <c r="BC72" s="223"/>
      <c r="BD72" s="223"/>
      <c r="BE72" s="223"/>
      <c r="BF72" s="223"/>
      <c r="BG72" s="223"/>
      <c r="BH72" s="223"/>
      <c r="BI72" s="223"/>
      <c r="BJ72" s="223"/>
    </row>
    <row r="73" spans="9:62" ht="11.25" hidden="1" customHeight="1" x14ac:dyDescent="0.3">
      <c r="I73" s="133">
        <v>12</v>
      </c>
      <c r="J73" s="233">
        <v>0</v>
      </c>
      <c r="K73" s="233">
        <v>0</v>
      </c>
      <c r="L73" s="233">
        <v>1</v>
      </c>
      <c r="M73" s="233">
        <v>1</v>
      </c>
      <c r="N73" s="233">
        <v>0</v>
      </c>
      <c r="O73" s="233">
        <v>0</v>
      </c>
      <c r="P73" s="234" t="s">
        <v>2225</v>
      </c>
      <c r="Q73" s="133" t="s">
        <v>2283</v>
      </c>
      <c r="R73" s="133" t="s">
        <v>2284</v>
      </c>
      <c r="S73" s="133" t="s">
        <v>2287</v>
      </c>
      <c r="T73" s="133" t="s">
        <v>2288</v>
      </c>
      <c r="U73" s="1" t="s">
        <v>18</v>
      </c>
      <c r="V73" s="223" t="s">
        <v>18</v>
      </c>
      <c r="W73" s="223"/>
      <c r="Z73" s="223"/>
      <c r="AA73" s="223"/>
      <c r="AB73" s="223"/>
      <c r="AC73" s="223"/>
      <c r="AD73" s="223"/>
      <c r="AE73" s="223"/>
      <c r="AF73" s="223"/>
      <c r="AG73" s="223"/>
      <c r="AH73" s="223"/>
      <c r="AI73" s="223"/>
      <c r="AJ73" s="223"/>
      <c r="AK73" s="223"/>
      <c r="AL73" s="223"/>
      <c r="AM73" s="223"/>
      <c r="AN73" s="223"/>
      <c r="AO73" s="223"/>
      <c r="AP73" s="223"/>
      <c r="AQ73" s="223"/>
      <c r="AR73" s="223"/>
      <c r="AS73" s="223"/>
      <c r="AT73" s="223"/>
      <c r="AU73" s="223"/>
      <c r="AV73" s="223"/>
      <c r="AW73" s="223"/>
      <c r="AX73" s="223"/>
      <c r="AY73" s="223"/>
      <c r="AZ73" s="223"/>
      <c r="BA73" s="223"/>
      <c r="BB73" s="223"/>
      <c r="BC73" s="223"/>
      <c r="BD73" s="223"/>
      <c r="BE73" s="223"/>
      <c r="BF73" s="223"/>
      <c r="BG73" s="223"/>
      <c r="BH73" s="223"/>
      <c r="BI73" s="223"/>
      <c r="BJ73" s="223"/>
    </row>
    <row r="74" spans="9:62" ht="11.25" hidden="1" customHeight="1" x14ac:dyDescent="0.3">
      <c r="I74" s="133">
        <v>13</v>
      </c>
      <c r="J74" s="233">
        <v>0</v>
      </c>
      <c r="K74" s="233">
        <v>0</v>
      </c>
      <c r="L74" s="233">
        <v>1</v>
      </c>
      <c r="M74" s="233">
        <v>1</v>
      </c>
      <c r="N74" s="233">
        <v>0</v>
      </c>
      <c r="O74" s="233">
        <v>1</v>
      </c>
      <c r="P74" s="234" t="s">
        <v>2226</v>
      </c>
      <c r="Q74" s="133" t="s">
        <v>2283</v>
      </c>
      <c r="R74" s="133" t="s">
        <v>2284</v>
      </c>
      <c r="S74" s="133" t="s">
        <v>2287</v>
      </c>
      <c r="T74" s="133" t="s">
        <v>18</v>
      </c>
      <c r="U74" s="1" t="s">
        <v>18</v>
      </c>
      <c r="V74" s="133" t="s">
        <v>18</v>
      </c>
      <c r="X74" s="223"/>
      <c r="Y74" s="223"/>
      <c r="Z74" s="223"/>
      <c r="AA74" s="223"/>
      <c r="AB74" s="223"/>
      <c r="AC74" s="223"/>
      <c r="AD74" s="223"/>
      <c r="AE74" s="223"/>
      <c r="AF74" s="223"/>
      <c r="AG74" s="223"/>
      <c r="AH74" s="223"/>
      <c r="AI74" s="223"/>
      <c r="AJ74" s="223"/>
      <c r="AK74" s="223"/>
      <c r="AL74" s="223"/>
      <c r="AM74" s="223"/>
      <c r="AN74" s="223"/>
      <c r="AO74" s="223"/>
      <c r="AP74" s="223"/>
      <c r="AQ74" s="223"/>
      <c r="AR74" s="223"/>
      <c r="AS74" s="223"/>
      <c r="AT74" s="223"/>
      <c r="AU74" s="223"/>
      <c r="AV74" s="223"/>
      <c r="AW74" s="223"/>
      <c r="AX74" s="223"/>
      <c r="AY74" s="223"/>
      <c r="AZ74" s="223"/>
      <c r="BA74" s="223"/>
      <c r="BB74" s="223"/>
      <c r="BC74" s="223"/>
      <c r="BD74" s="223"/>
      <c r="BE74" s="223"/>
      <c r="BF74" s="223"/>
      <c r="BG74" s="223"/>
      <c r="BH74" s="223"/>
      <c r="BI74" s="223"/>
      <c r="BJ74" s="223"/>
    </row>
    <row r="75" spans="9:62" ht="11.25" hidden="1" customHeight="1" x14ac:dyDescent="0.3">
      <c r="I75" s="133">
        <v>14</v>
      </c>
      <c r="J75" s="233">
        <v>0</v>
      </c>
      <c r="K75" s="233">
        <v>0</v>
      </c>
      <c r="L75" s="233">
        <v>1</v>
      </c>
      <c r="M75" s="233">
        <v>1</v>
      </c>
      <c r="N75" s="233">
        <v>1</v>
      </c>
      <c r="O75" s="233">
        <v>0</v>
      </c>
      <c r="P75" s="234" t="s">
        <v>2227</v>
      </c>
      <c r="Q75" s="133" t="s">
        <v>2283</v>
      </c>
      <c r="R75" s="133" t="s">
        <v>2284</v>
      </c>
      <c r="S75" s="133" t="s">
        <v>2288</v>
      </c>
      <c r="T75" s="133" t="s">
        <v>18</v>
      </c>
      <c r="U75" s="133" t="s">
        <v>18</v>
      </c>
      <c r="V75" s="1" t="s">
        <v>18</v>
      </c>
      <c r="X75" s="223"/>
      <c r="Y75" s="223"/>
      <c r="Z75" s="223"/>
      <c r="AA75" s="223"/>
      <c r="AB75" s="223"/>
      <c r="AC75" s="223"/>
      <c r="AD75" s="223"/>
      <c r="AE75" s="223"/>
      <c r="AF75" s="223"/>
      <c r="AG75" s="223"/>
      <c r="AH75" s="223"/>
      <c r="AI75" s="223"/>
      <c r="AJ75" s="223"/>
      <c r="AK75" s="223"/>
      <c r="AL75" s="223"/>
      <c r="AM75" s="223"/>
      <c r="AN75" s="223"/>
      <c r="AO75" s="223"/>
      <c r="AP75" s="223"/>
      <c r="AQ75" s="223"/>
      <c r="AR75" s="223"/>
      <c r="AS75" s="223"/>
      <c r="AT75" s="223"/>
      <c r="AU75" s="223"/>
      <c r="AV75" s="223"/>
      <c r="AW75" s="223"/>
      <c r="AX75" s="223"/>
      <c r="AY75" s="223"/>
      <c r="AZ75" s="223"/>
      <c r="BA75" s="223"/>
      <c r="BB75" s="223"/>
      <c r="BC75" s="223"/>
      <c r="BD75" s="223"/>
      <c r="BE75" s="223"/>
      <c r="BF75" s="223"/>
      <c r="BG75" s="223"/>
      <c r="BH75" s="223"/>
      <c r="BI75" s="223"/>
      <c r="BJ75" s="223"/>
    </row>
    <row r="76" spans="9:62" ht="11.25" hidden="1" customHeight="1" x14ac:dyDescent="0.3">
      <c r="I76" s="133">
        <v>15</v>
      </c>
      <c r="J76" s="233">
        <v>0</v>
      </c>
      <c r="K76" s="233">
        <v>0</v>
      </c>
      <c r="L76" s="233">
        <v>1</v>
      </c>
      <c r="M76" s="233">
        <v>1</v>
      </c>
      <c r="N76" s="233">
        <v>1</v>
      </c>
      <c r="O76" s="233">
        <v>1</v>
      </c>
      <c r="P76" s="234" t="s">
        <v>2228</v>
      </c>
      <c r="Q76" s="133" t="s">
        <v>2283</v>
      </c>
      <c r="R76" s="133" t="s">
        <v>2284</v>
      </c>
      <c r="S76" s="133" t="s">
        <v>18</v>
      </c>
      <c r="T76" s="133" t="s">
        <v>18</v>
      </c>
      <c r="U76" s="133" t="s">
        <v>18</v>
      </c>
      <c r="V76" s="133" t="s">
        <v>18</v>
      </c>
      <c r="X76" s="223"/>
      <c r="Y76" s="223"/>
      <c r="Z76" s="223"/>
      <c r="AA76" s="223"/>
      <c r="AB76" s="223"/>
      <c r="AC76" s="223"/>
      <c r="AD76" s="223"/>
      <c r="AE76" s="223"/>
      <c r="AF76" s="223"/>
      <c r="AG76" s="223"/>
      <c r="AH76" s="223"/>
      <c r="AI76" s="223"/>
      <c r="AJ76" s="223"/>
      <c r="AK76" s="223"/>
      <c r="AL76" s="223"/>
      <c r="AM76" s="223"/>
      <c r="AN76" s="223"/>
      <c r="AO76" s="223"/>
      <c r="AP76" s="223"/>
      <c r="AQ76" s="223"/>
      <c r="AR76" s="223"/>
      <c r="AS76" s="223"/>
      <c r="AT76" s="223"/>
      <c r="AU76" s="223"/>
      <c r="AV76" s="223"/>
      <c r="AW76" s="223"/>
      <c r="AX76" s="223"/>
      <c r="AY76" s="223"/>
      <c r="AZ76" s="223"/>
      <c r="BA76" s="223"/>
      <c r="BB76" s="223"/>
      <c r="BC76" s="223"/>
      <c r="BD76" s="223"/>
      <c r="BE76" s="223"/>
      <c r="BF76" s="223"/>
      <c r="BG76" s="223"/>
      <c r="BH76" s="223"/>
      <c r="BI76" s="223"/>
      <c r="BJ76" s="223"/>
    </row>
    <row r="77" spans="9:62" ht="11.25" hidden="1" customHeight="1" x14ac:dyDescent="0.3">
      <c r="I77" s="133">
        <v>16</v>
      </c>
      <c r="J77" s="233">
        <v>0</v>
      </c>
      <c r="K77" s="233">
        <v>1</v>
      </c>
      <c r="L77" s="233">
        <v>0</v>
      </c>
      <c r="M77" s="233">
        <v>0</v>
      </c>
      <c r="N77" s="233">
        <v>0</v>
      </c>
      <c r="O77" s="233">
        <v>0</v>
      </c>
      <c r="P77" s="234" t="s">
        <v>2229</v>
      </c>
      <c r="Q77" s="133" t="s">
        <v>2283</v>
      </c>
      <c r="R77" s="133" t="s">
        <v>2285</v>
      </c>
      <c r="S77" s="133" t="s">
        <v>2286</v>
      </c>
      <c r="T77" s="133" t="s">
        <v>2287</v>
      </c>
      <c r="U77" s="133" t="s">
        <v>2288</v>
      </c>
      <c r="V77" s="1" t="s">
        <v>18</v>
      </c>
      <c r="W77" s="223"/>
      <c r="X77" s="223"/>
      <c r="Y77" s="223"/>
      <c r="AA77" s="223"/>
      <c r="AB77" s="223"/>
      <c r="AC77" s="223"/>
      <c r="AD77" s="223"/>
      <c r="AE77" s="223"/>
      <c r="AF77" s="223"/>
      <c r="AG77" s="223"/>
      <c r="AH77" s="223"/>
      <c r="AI77" s="223"/>
      <c r="AJ77" s="223"/>
      <c r="AK77" s="223"/>
      <c r="AL77" s="223"/>
      <c r="AM77" s="223"/>
      <c r="AN77" s="223"/>
      <c r="AO77" s="223"/>
      <c r="AP77" s="223"/>
      <c r="AQ77" s="223"/>
      <c r="AR77" s="223"/>
      <c r="AS77" s="223"/>
      <c r="AT77" s="223"/>
      <c r="AU77" s="223"/>
      <c r="AV77" s="223"/>
      <c r="AW77" s="223"/>
      <c r="AX77" s="223"/>
      <c r="AY77" s="223"/>
      <c r="AZ77" s="223"/>
      <c r="BA77" s="223"/>
      <c r="BB77" s="223"/>
      <c r="BC77" s="223"/>
      <c r="BD77" s="223"/>
      <c r="BE77" s="223"/>
      <c r="BF77" s="223"/>
      <c r="BG77" s="223"/>
      <c r="BH77" s="223"/>
      <c r="BI77" s="223"/>
      <c r="BJ77" s="223"/>
    </row>
    <row r="78" spans="9:62" ht="11.25" hidden="1" customHeight="1" x14ac:dyDescent="0.3">
      <c r="I78" s="133">
        <v>17</v>
      </c>
      <c r="J78" s="233">
        <v>0</v>
      </c>
      <c r="K78" s="233">
        <v>1</v>
      </c>
      <c r="L78" s="233">
        <v>0</v>
      </c>
      <c r="M78" s="233">
        <v>0</v>
      </c>
      <c r="N78" s="233">
        <v>0</v>
      </c>
      <c r="O78" s="233">
        <v>1</v>
      </c>
      <c r="P78" s="234" t="s">
        <v>2230</v>
      </c>
      <c r="Q78" s="133" t="s">
        <v>2283</v>
      </c>
      <c r="R78" s="133" t="s">
        <v>2285</v>
      </c>
      <c r="S78" s="133" t="s">
        <v>2286</v>
      </c>
      <c r="T78" s="133" t="s">
        <v>2287</v>
      </c>
      <c r="U78" s="1" t="s">
        <v>18</v>
      </c>
      <c r="V78" s="133" t="s">
        <v>18</v>
      </c>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3"/>
      <c r="AY78" s="223"/>
      <c r="AZ78" s="223"/>
      <c r="BA78" s="223"/>
      <c r="BB78" s="223"/>
      <c r="BC78" s="223"/>
      <c r="BD78" s="223"/>
      <c r="BE78" s="223"/>
      <c r="BF78" s="223"/>
      <c r="BG78" s="223"/>
      <c r="BH78" s="223"/>
      <c r="BI78" s="223"/>
      <c r="BJ78" s="223"/>
    </row>
    <row r="79" spans="9:62" ht="11.25" hidden="1" customHeight="1" x14ac:dyDescent="0.3">
      <c r="I79" s="133">
        <v>18</v>
      </c>
      <c r="J79" s="233">
        <v>0</v>
      </c>
      <c r="K79" s="233">
        <v>1</v>
      </c>
      <c r="L79" s="233">
        <v>0</v>
      </c>
      <c r="M79" s="233">
        <v>0</v>
      </c>
      <c r="N79" s="233">
        <v>1</v>
      </c>
      <c r="O79" s="233">
        <v>0</v>
      </c>
      <c r="P79" s="234" t="s">
        <v>2231</v>
      </c>
      <c r="Q79" s="133" t="s">
        <v>2283</v>
      </c>
      <c r="R79" s="133" t="s">
        <v>2285</v>
      </c>
      <c r="S79" s="133" t="s">
        <v>2286</v>
      </c>
      <c r="T79" s="133" t="s">
        <v>2288</v>
      </c>
      <c r="U79" s="1" t="s">
        <v>18</v>
      </c>
      <c r="V79" s="1" t="s">
        <v>18</v>
      </c>
      <c r="W79" s="223"/>
      <c r="Y79" s="223"/>
      <c r="Z79" s="223"/>
      <c r="AA79" s="223"/>
      <c r="AB79" s="223"/>
      <c r="AC79" s="223"/>
      <c r="AD79" s="223"/>
      <c r="AE79" s="223"/>
      <c r="AF79" s="223"/>
      <c r="AG79" s="223"/>
      <c r="AH79" s="223"/>
      <c r="AI79" s="223"/>
      <c r="AJ79" s="223"/>
      <c r="AK79" s="223"/>
      <c r="AL79" s="223"/>
      <c r="AM79" s="223"/>
      <c r="AN79" s="223"/>
      <c r="AO79" s="223"/>
      <c r="AP79" s="223"/>
      <c r="AQ79" s="223"/>
      <c r="AR79" s="223"/>
      <c r="AS79" s="223"/>
      <c r="AT79" s="223"/>
      <c r="AU79" s="223"/>
      <c r="AV79" s="223"/>
      <c r="AW79" s="223"/>
      <c r="AX79" s="223"/>
      <c r="AY79" s="223"/>
      <c r="AZ79" s="223"/>
      <c r="BA79" s="223"/>
      <c r="BB79" s="223"/>
      <c r="BC79" s="223"/>
      <c r="BD79" s="223"/>
      <c r="BE79" s="223"/>
      <c r="BF79" s="223"/>
      <c r="BG79" s="223"/>
      <c r="BH79" s="223"/>
      <c r="BI79" s="223"/>
      <c r="BJ79" s="223"/>
    </row>
    <row r="80" spans="9:62" ht="11.25" hidden="1" customHeight="1" x14ac:dyDescent="0.3">
      <c r="I80" s="133">
        <v>19</v>
      </c>
      <c r="J80" s="233">
        <v>0</v>
      </c>
      <c r="K80" s="233">
        <v>1</v>
      </c>
      <c r="L80" s="233">
        <v>0</v>
      </c>
      <c r="M80" s="233">
        <v>0</v>
      </c>
      <c r="N80" s="233">
        <v>1</v>
      </c>
      <c r="O80" s="233">
        <v>1</v>
      </c>
      <c r="P80" s="234" t="s">
        <v>2232</v>
      </c>
      <c r="Q80" s="133" t="s">
        <v>2283</v>
      </c>
      <c r="R80" s="133" t="s">
        <v>2285</v>
      </c>
      <c r="S80" s="133" t="s">
        <v>2286</v>
      </c>
      <c r="T80" s="133" t="s">
        <v>18</v>
      </c>
      <c r="U80" s="133" t="s">
        <v>18</v>
      </c>
      <c r="V80" s="1" t="s">
        <v>18</v>
      </c>
      <c r="W80" s="223"/>
      <c r="Y80" s="223"/>
      <c r="Z80" s="223"/>
      <c r="AA80" s="223"/>
      <c r="AB80" s="223"/>
      <c r="AC80" s="223"/>
      <c r="AD80" s="223"/>
      <c r="AE80" s="223"/>
      <c r="AF80" s="223"/>
      <c r="AG80" s="223"/>
      <c r="AH80" s="223"/>
      <c r="AI80" s="223"/>
      <c r="AJ80" s="223"/>
      <c r="AK80" s="223"/>
      <c r="AL80" s="223"/>
      <c r="AM80" s="223"/>
      <c r="AN80" s="223"/>
      <c r="AO80" s="223"/>
      <c r="AP80" s="223"/>
      <c r="AQ80" s="223"/>
      <c r="AR80" s="223"/>
      <c r="AS80" s="223"/>
      <c r="AT80" s="223"/>
      <c r="AU80" s="223"/>
      <c r="AV80" s="223"/>
      <c r="AW80" s="223"/>
      <c r="AX80" s="223"/>
      <c r="AY80" s="223"/>
      <c r="AZ80" s="223"/>
      <c r="BA80" s="223"/>
      <c r="BB80" s="223"/>
      <c r="BC80" s="223"/>
      <c r="BD80" s="223"/>
      <c r="BE80" s="223"/>
      <c r="BF80" s="223"/>
      <c r="BG80" s="223"/>
      <c r="BH80" s="223"/>
      <c r="BI80" s="223"/>
      <c r="BJ80" s="223"/>
    </row>
    <row r="81" spans="9:62" ht="11.25" hidden="1" customHeight="1" x14ac:dyDescent="0.3">
      <c r="I81" s="133">
        <v>20</v>
      </c>
      <c r="J81" s="233">
        <v>0</v>
      </c>
      <c r="K81" s="233">
        <v>1</v>
      </c>
      <c r="L81" s="233">
        <v>0</v>
      </c>
      <c r="M81" s="233">
        <v>1</v>
      </c>
      <c r="N81" s="233">
        <v>0</v>
      </c>
      <c r="O81" s="233">
        <v>0</v>
      </c>
      <c r="P81" s="234" t="s">
        <v>2233</v>
      </c>
      <c r="Q81" s="133" t="s">
        <v>2283</v>
      </c>
      <c r="R81" s="133" t="s">
        <v>2285</v>
      </c>
      <c r="S81" s="133" t="s">
        <v>2287</v>
      </c>
      <c r="T81" s="133" t="s">
        <v>2288</v>
      </c>
      <c r="U81" s="1" t="s">
        <v>18</v>
      </c>
      <c r="V81" s="1" t="s">
        <v>18</v>
      </c>
      <c r="X81" s="223"/>
      <c r="Y81" s="223"/>
      <c r="Z81" s="223"/>
      <c r="AA81" s="223"/>
      <c r="AB81" s="223"/>
      <c r="AC81" s="223"/>
      <c r="AD81" s="223"/>
      <c r="AE81" s="223"/>
      <c r="AF81" s="223"/>
      <c r="AG81" s="223"/>
      <c r="AH81" s="223"/>
      <c r="AI81" s="223"/>
      <c r="AJ81" s="223"/>
      <c r="AK81" s="223"/>
      <c r="AL81" s="223"/>
      <c r="AM81" s="223"/>
      <c r="AN81" s="223"/>
      <c r="AO81" s="223"/>
      <c r="AP81" s="223"/>
      <c r="AQ81" s="223"/>
      <c r="AR81" s="223"/>
      <c r="AS81" s="223"/>
      <c r="AT81" s="223"/>
      <c r="AU81" s="223"/>
      <c r="AV81" s="223"/>
      <c r="AW81" s="223"/>
      <c r="AX81" s="223"/>
      <c r="AY81" s="223"/>
      <c r="AZ81" s="223"/>
      <c r="BA81" s="223"/>
      <c r="BB81" s="223"/>
      <c r="BC81" s="223"/>
      <c r="BD81" s="223"/>
      <c r="BE81" s="223"/>
      <c r="BF81" s="223"/>
      <c r="BG81" s="223"/>
      <c r="BH81" s="223"/>
      <c r="BI81" s="223"/>
      <c r="BJ81" s="223"/>
    </row>
    <row r="82" spans="9:62" ht="11.25" hidden="1" customHeight="1" x14ac:dyDescent="0.3">
      <c r="I82" s="133">
        <v>21</v>
      </c>
      <c r="J82" s="233">
        <v>0</v>
      </c>
      <c r="K82" s="233">
        <v>1</v>
      </c>
      <c r="L82" s="233">
        <v>0</v>
      </c>
      <c r="M82" s="233">
        <v>1</v>
      </c>
      <c r="N82" s="233">
        <v>0</v>
      </c>
      <c r="O82" s="233">
        <v>1</v>
      </c>
      <c r="P82" s="234" t="s">
        <v>2234</v>
      </c>
      <c r="Q82" s="133" t="s">
        <v>2283</v>
      </c>
      <c r="R82" s="133" t="s">
        <v>2285</v>
      </c>
      <c r="S82" s="133" t="s">
        <v>2287</v>
      </c>
      <c r="T82" s="133" t="s">
        <v>18</v>
      </c>
      <c r="U82" s="1" t="s">
        <v>18</v>
      </c>
      <c r="V82" s="1" t="s">
        <v>18</v>
      </c>
      <c r="X82" s="223"/>
      <c r="Y82" s="223"/>
      <c r="Z82" s="223"/>
      <c r="AA82" s="223"/>
      <c r="AB82" s="223"/>
      <c r="AC82" s="223"/>
      <c r="AD82" s="223"/>
      <c r="AE82" s="223"/>
      <c r="AF82" s="223"/>
      <c r="AG82" s="223"/>
      <c r="AH82" s="223"/>
      <c r="AI82" s="223"/>
      <c r="AJ82" s="223"/>
      <c r="AK82" s="223"/>
      <c r="AL82" s="223"/>
      <c r="AM82" s="223"/>
      <c r="AN82" s="223"/>
      <c r="AO82" s="223"/>
      <c r="AP82" s="223"/>
      <c r="AQ82" s="223"/>
      <c r="AR82" s="223"/>
      <c r="AS82" s="223"/>
      <c r="AT82" s="223"/>
      <c r="AU82" s="223"/>
      <c r="AV82" s="223"/>
      <c r="AW82" s="223"/>
      <c r="AX82" s="223"/>
      <c r="AY82" s="223"/>
      <c r="AZ82" s="223"/>
      <c r="BA82" s="223"/>
      <c r="BB82" s="223"/>
      <c r="BC82" s="223"/>
      <c r="BD82" s="223"/>
      <c r="BE82" s="223"/>
      <c r="BF82" s="223"/>
      <c r="BG82" s="223"/>
      <c r="BH82" s="223"/>
      <c r="BI82" s="223"/>
      <c r="BJ82" s="223"/>
    </row>
    <row r="83" spans="9:62" ht="11.25" hidden="1" customHeight="1" x14ac:dyDescent="0.3">
      <c r="I83" s="133">
        <v>22</v>
      </c>
      <c r="J83" s="233">
        <v>0</v>
      </c>
      <c r="K83" s="233">
        <v>1</v>
      </c>
      <c r="L83" s="233">
        <v>0</v>
      </c>
      <c r="M83" s="233">
        <v>1</v>
      </c>
      <c r="N83" s="233">
        <v>1</v>
      </c>
      <c r="O83" s="233">
        <v>0</v>
      </c>
      <c r="P83" s="234" t="s">
        <v>2235</v>
      </c>
      <c r="Q83" s="133" t="s">
        <v>2283</v>
      </c>
      <c r="R83" s="133" t="s">
        <v>2285</v>
      </c>
      <c r="S83" s="133" t="s">
        <v>2288</v>
      </c>
      <c r="T83" s="1" t="s">
        <v>18</v>
      </c>
      <c r="U83" s="1" t="s">
        <v>18</v>
      </c>
      <c r="V83" s="223" t="s">
        <v>18</v>
      </c>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3"/>
      <c r="AY83" s="223"/>
      <c r="AZ83" s="223"/>
      <c r="BA83" s="223"/>
      <c r="BB83" s="223"/>
      <c r="BC83" s="223"/>
      <c r="BD83" s="223"/>
      <c r="BE83" s="223"/>
      <c r="BF83" s="223"/>
      <c r="BG83" s="223"/>
      <c r="BH83" s="223"/>
      <c r="BI83" s="223"/>
      <c r="BJ83" s="223"/>
    </row>
    <row r="84" spans="9:62" ht="11.25" hidden="1" customHeight="1" x14ac:dyDescent="0.3">
      <c r="I84" s="133">
        <v>23</v>
      </c>
      <c r="J84" s="233">
        <v>0</v>
      </c>
      <c r="K84" s="233">
        <v>1</v>
      </c>
      <c r="L84" s="233">
        <v>0</v>
      </c>
      <c r="M84" s="233">
        <v>1</v>
      </c>
      <c r="N84" s="233">
        <v>1</v>
      </c>
      <c r="O84" s="233">
        <v>1</v>
      </c>
      <c r="P84" s="234" t="s">
        <v>2236</v>
      </c>
      <c r="Q84" s="133" t="s">
        <v>2283</v>
      </c>
      <c r="R84" s="133" t="s">
        <v>2285</v>
      </c>
      <c r="S84" s="133" t="s">
        <v>18</v>
      </c>
      <c r="T84" s="133" t="s">
        <v>18</v>
      </c>
      <c r="U84" s="133" t="s">
        <v>18</v>
      </c>
      <c r="V84" s="1" t="s">
        <v>18</v>
      </c>
      <c r="X84" s="223"/>
      <c r="Y84" s="223"/>
      <c r="Z84" s="223"/>
      <c r="AA84" s="223"/>
      <c r="AB84" s="223"/>
      <c r="AC84" s="223"/>
      <c r="AD84" s="223"/>
      <c r="AE84" s="223"/>
      <c r="AF84" s="223"/>
      <c r="AG84" s="223"/>
      <c r="AH84" s="223"/>
      <c r="AI84" s="223"/>
      <c r="AJ84" s="223"/>
      <c r="AK84" s="223"/>
      <c r="AL84" s="223"/>
      <c r="AM84" s="223"/>
      <c r="AN84" s="223"/>
      <c r="AO84" s="223"/>
      <c r="AP84" s="223"/>
      <c r="AQ84" s="223"/>
      <c r="AR84" s="223"/>
      <c r="AS84" s="223"/>
      <c r="AT84" s="223"/>
      <c r="AU84" s="223"/>
      <c r="AV84" s="223"/>
      <c r="AW84" s="223"/>
      <c r="AX84" s="223"/>
      <c r="AY84" s="223"/>
      <c r="AZ84" s="223"/>
      <c r="BA84" s="223"/>
      <c r="BB84" s="223"/>
      <c r="BC84" s="223"/>
      <c r="BD84" s="223"/>
      <c r="BE84" s="223"/>
      <c r="BF84" s="223"/>
      <c r="BG84" s="223"/>
      <c r="BH84" s="223"/>
      <c r="BI84" s="223"/>
      <c r="BJ84" s="223"/>
    </row>
    <row r="85" spans="9:62" ht="11.25" hidden="1" customHeight="1" x14ac:dyDescent="0.3">
      <c r="I85" s="133">
        <v>24</v>
      </c>
      <c r="J85" s="233">
        <v>0</v>
      </c>
      <c r="K85" s="233">
        <v>1</v>
      </c>
      <c r="L85" s="233">
        <v>1</v>
      </c>
      <c r="M85" s="233">
        <v>0</v>
      </c>
      <c r="N85" s="233">
        <v>0</v>
      </c>
      <c r="O85" s="233">
        <v>0</v>
      </c>
      <c r="P85" s="234" t="s">
        <v>2237</v>
      </c>
      <c r="Q85" s="133" t="s">
        <v>2283</v>
      </c>
      <c r="R85" s="133" t="s">
        <v>2286</v>
      </c>
      <c r="S85" s="133" t="s">
        <v>2287</v>
      </c>
      <c r="T85" s="133" t="s">
        <v>2288</v>
      </c>
      <c r="U85" s="1" t="s">
        <v>18</v>
      </c>
      <c r="V85" s="1" t="s">
        <v>18</v>
      </c>
      <c r="X85" s="223"/>
      <c r="Y85" s="223"/>
      <c r="Z85" s="223"/>
      <c r="AA85" s="223"/>
      <c r="AB85" s="223"/>
      <c r="AC85" s="223"/>
      <c r="AD85" s="223"/>
      <c r="AE85" s="223"/>
      <c r="AF85" s="223"/>
      <c r="AG85" s="223"/>
      <c r="AH85" s="223"/>
      <c r="AI85" s="223"/>
      <c r="AJ85" s="223"/>
      <c r="AK85" s="223"/>
      <c r="AL85" s="223"/>
      <c r="AM85" s="223"/>
      <c r="AN85" s="223"/>
      <c r="AO85" s="223"/>
      <c r="AP85" s="223"/>
      <c r="AQ85" s="223"/>
      <c r="AR85" s="223"/>
      <c r="AS85" s="223"/>
      <c r="AT85" s="223"/>
      <c r="AU85" s="223"/>
      <c r="AV85" s="223"/>
      <c r="AW85" s="223"/>
      <c r="AX85" s="223"/>
      <c r="AY85" s="223"/>
      <c r="AZ85" s="223"/>
      <c r="BA85" s="223"/>
      <c r="BB85" s="223"/>
      <c r="BC85" s="223"/>
      <c r="BD85" s="223"/>
      <c r="BE85" s="223"/>
      <c r="BF85" s="223"/>
      <c r="BG85" s="223"/>
      <c r="BH85" s="223"/>
      <c r="BI85" s="223"/>
      <c r="BJ85" s="223"/>
    </row>
    <row r="86" spans="9:62" ht="11.25" hidden="1" customHeight="1" x14ac:dyDescent="0.3">
      <c r="I86" s="133">
        <v>25</v>
      </c>
      <c r="J86" s="233">
        <v>0</v>
      </c>
      <c r="K86" s="233">
        <v>1</v>
      </c>
      <c r="L86" s="233">
        <v>1</v>
      </c>
      <c r="M86" s="233">
        <v>0</v>
      </c>
      <c r="N86" s="233">
        <v>0</v>
      </c>
      <c r="O86" s="233">
        <v>1</v>
      </c>
      <c r="P86" s="234" t="s">
        <v>2238</v>
      </c>
      <c r="Q86" s="133" t="s">
        <v>2283</v>
      </c>
      <c r="R86" s="133" t="s">
        <v>2286</v>
      </c>
      <c r="S86" s="133" t="s">
        <v>2287</v>
      </c>
      <c r="T86" s="133" t="s">
        <v>18</v>
      </c>
      <c r="U86" s="1" t="s">
        <v>18</v>
      </c>
      <c r="V86" s="1" t="s">
        <v>18</v>
      </c>
      <c r="X86" s="223"/>
      <c r="Y86" s="223"/>
      <c r="Z86" s="223"/>
      <c r="AA86" s="223"/>
      <c r="AB86" s="223"/>
      <c r="AC86" s="223"/>
      <c r="AD86" s="223"/>
      <c r="AE86" s="223"/>
      <c r="AF86" s="223"/>
      <c r="AG86" s="223"/>
      <c r="AH86" s="223"/>
      <c r="AI86" s="223"/>
      <c r="AJ86" s="223"/>
      <c r="AK86" s="223"/>
      <c r="AL86" s="223"/>
      <c r="AM86" s="223"/>
      <c r="AN86" s="223"/>
      <c r="AO86" s="223"/>
      <c r="AP86" s="223"/>
      <c r="AQ86" s="223"/>
      <c r="AR86" s="223"/>
      <c r="AS86" s="223"/>
      <c r="AT86" s="223"/>
      <c r="AU86" s="223"/>
      <c r="AV86" s="223"/>
      <c r="AW86" s="223"/>
      <c r="AX86" s="223"/>
      <c r="AY86" s="223"/>
      <c r="AZ86" s="223"/>
      <c r="BA86" s="223"/>
      <c r="BB86" s="223"/>
      <c r="BC86" s="223"/>
      <c r="BD86" s="223"/>
      <c r="BE86" s="223"/>
      <c r="BF86" s="223"/>
      <c r="BG86" s="223"/>
      <c r="BH86" s="223"/>
      <c r="BI86" s="223"/>
      <c r="BJ86" s="223"/>
    </row>
    <row r="87" spans="9:62" ht="11.25" hidden="1" customHeight="1" x14ac:dyDescent="0.3">
      <c r="I87" s="133">
        <v>26</v>
      </c>
      <c r="J87" s="233">
        <v>0</v>
      </c>
      <c r="K87" s="233">
        <v>1</v>
      </c>
      <c r="L87" s="233">
        <v>1</v>
      </c>
      <c r="M87" s="233">
        <v>0</v>
      </c>
      <c r="N87" s="233">
        <v>1</v>
      </c>
      <c r="O87" s="233">
        <v>0</v>
      </c>
      <c r="P87" s="234" t="s">
        <v>2239</v>
      </c>
      <c r="Q87" s="133" t="s">
        <v>2283</v>
      </c>
      <c r="R87" s="133" t="s">
        <v>2286</v>
      </c>
      <c r="S87" s="133" t="s">
        <v>2288</v>
      </c>
      <c r="T87" s="1" t="s">
        <v>18</v>
      </c>
      <c r="U87" s="1" t="s">
        <v>18</v>
      </c>
      <c r="V87" s="1" t="s">
        <v>18</v>
      </c>
      <c r="X87" s="223"/>
      <c r="Y87" s="223"/>
      <c r="Z87" s="223"/>
      <c r="AA87" s="223"/>
      <c r="AB87" s="223"/>
      <c r="AC87" s="223"/>
      <c r="AD87" s="223"/>
      <c r="AE87" s="223"/>
      <c r="AF87" s="223"/>
      <c r="AG87" s="223"/>
      <c r="AH87" s="223"/>
      <c r="AI87" s="223"/>
      <c r="AJ87" s="223"/>
      <c r="AK87" s="223"/>
      <c r="AL87" s="223"/>
      <c r="AM87" s="223"/>
      <c r="AN87" s="223"/>
      <c r="AO87" s="223"/>
      <c r="AP87" s="223"/>
      <c r="AQ87" s="223"/>
      <c r="AR87" s="223"/>
      <c r="AS87" s="223"/>
      <c r="AT87" s="223"/>
      <c r="AU87" s="223"/>
      <c r="AV87" s="223"/>
      <c r="AW87" s="223"/>
      <c r="AX87" s="223"/>
      <c r="AY87" s="223"/>
      <c r="AZ87" s="223"/>
      <c r="BA87" s="223"/>
      <c r="BB87" s="223"/>
      <c r="BC87" s="223"/>
      <c r="BD87" s="223"/>
      <c r="BE87" s="223"/>
      <c r="BF87" s="223"/>
      <c r="BG87" s="223"/>
      <c r="BH87" s="223"/>
      <c r="BI87" s="223"/>
      <c r="BJ87" s="223"/>
    </row>
    <row r="88" spans="9:62" ht="11.25" hidden="1" customHeight="1" x14ac:dyDescent="0.3">
      <c r="I88" s="133">
        <v>27</v>
      </c>
      <c r="J88" s="233">
        <v>0</v>
      </c>
      <c r="K88" s="233">
        <v>1</v>
      </c>
      <c r="L88" s="233">
        <v>1</v>
      </c>
      <c r="M88" s="233">
        <v>0</v>
      </c>
      <c r="N88" s="233">
        <v>1</v>
      </c>
      <c r="O88" s="233">
        <v>1</v>
      </c>
      <c r="P88" s="234" t="s">
        <v>2240</v>
      </c>
      <c r="Q88" s="133" t="s">
        <v>2283</v>
      </c>
      <c r="R88" s="133" t="s">
        <v>2286</v>
      </c>
      <c r="S88" s="133" t="s">
        <v>18</v>
      </c>
      <c r="T88" s="133" t="s">
        <v>18</v>
      </c>
      <c r="U88" s="1" t="s">
        <v>18</v>
      </c>
      <c r="V88" s="1" t="s">
        <v>18</v>
      </c>
      <c r="X88" s="223"/>
      <c r="Y88" s="223"/>
      <c r="Z88" s="223"/>
      <c r="AA88" s="223"/>
      <c r="AB88" s="223"/>
      <c r="AC88" s="223"/>
      <c r="AD88" s="223"/>
      <c r="AE88" s="223"/>
      <c r="AF88" s="223"/>
      <c r="AG88" s="223"/>
      <c r="AH88" s="223"/>
      <c r="AI88" s="223"/>
      <c r="AJ88" s="223"/>
      <c r="AK88" s="223"/>
      <c r="AL88" s="223"/>
      <c r="AM88" s="223"/>
      <c r="AN88" s="223"/>
      <c r="AO88" s="223"/>
      <c r="AP88" s="223"/>
      <c r="AQ88" s="223"/>
      <c r="AR88" s="223"/>
      <c r="AS88" s="223"/>
      <c r="AT88" s="223"/>
      <c r="AU88" s="223"/>
      <c r="AV88" s="223"/>
      <c r="AW88" s="223"/>
      <c r="AX88" s="223"/>
      <c r="AY88" s="223"/>
      <c r="AZ88" s="223"/>
      <c r="BA88" s="223"/>
      <c r="BB88" s="223"/>
      <c r="BC88" s="223"/>
      <c r="BD88" s="223"/>
      <c r="BE88" s="223"/>
      <c r="BF88" s="223"/>
      <c r="BG88" s="223"/>
      <c r="BH88" s="223"/>
      <c r="BI88" s="223"/>
      <c r="BJ88" s="223"/>
    </row>
    <row r="89" spans="9:62" ht="11.25" hidden="1" customHeight="1" x14ac:dyDescent="0.3">
      <c r="I89" s="133">
        <v>28</v>
      </c>
      <c r="J89" s="233">
        <v>0</v>
      </c>
      <c r="K89" s="233">
        <v>1</v>
      </c>
      <c r="L89" s="233">
        <v>1</v>
      </c>
      <c r="M89" s="233">
        <v>1</v>
      </c>
      <c r="N89" s="233">
        <v>0</v>
      </c>
      <c r="O89" s="233">
        <v>0</v>
      </c>
      <c r="P89" s="234" t="s">
        <v>2241</v>
      </c>
      <c r="Q89" s="133" t="s">
        <v>2283</v>
      </c>
      <c r="R89" s="133" t="s">
        <v>2287</v>
      </c>
      <c r="S89" s="133" t="s">
        <v>2288</v>
      </c>
      <c r="T89" s="1" t="s">
        <v>18</v>
      </c>
      <c r="U89" s="1" t="s">
        <v>18</v>
      </c>
      <c r="V89" s="1" t="s">
        <v>18</v>
      </c>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3"/>
      <c r="BA89" s="223"/>
      <c r="BB89" s="223"/>
      <c r="BC89" s="223"/>
      <c r="BD89" s="223"/>
      <c r="BE89" s="223"/>
      <c r="BF89" s="223"/>
      <c r="BG89" s="223"/>
      <c r="BH89" s="223"/>
      <c r="BI89" s="223"/>
      <c r="BJ89" s="223"/>
    </row>
    <row r="90" spans="9:62" ht="11.25" hidden="1" customHeight="1" x14ac:dyDescent="0.3">
      <c r="I90" s="133">
        <v>29</v>
      </c>
      <c r="J90" s="233">
        <v>0</v>
      </c>
      <c r="K90" s="233">
        <v>1</v>
      </c>
      <c r="L90" s="233">
        <v>1</v>
      </c>
      <c r="M90" s="233">
        <v>1</v>
      </c>
      <c r="N90" s="233">
        <v>0</v>
      </c>
      <c r="O90" s="233">
        <v>1</v>
      </c>
      <c r="P90" s="234" t="s">
        <v>2242</v>
      </c>
      <c r="Q90" s="133" t="s">
        <v>2283</v>
      </c>
      <c r="R90" s="133" t="s">
        <v>2287</v>
      </c>
      <c r="S90" s="133" t="s">
        <v>18</v>
      </c>
      <c r="T90" s="1" t="s">
        <v>18</v>
      </c>
      <c r="U90" s="1" t="s">
        <v>18</v>
      </c>
      <c r="V90" s="1" t="s">
        <v>18</v>
      </c>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3"/>
      <c r="BA90" s="223"/>
      <c r="BB90" s="223"/>
      <c r="BC90" s="223"/>
      <c r="BD90" s="223"/>
      <c r="BE90" s="223"/>
      <c r="BF90" s="223"/>
      <c r="BG90" s="223"/>
      <c r="BH90" s="223"/>
      <c r="BI90" s="223"/>
      <c r="BJ90" s="223"/>
    </row>
    <row r="91" spans="9:62" ht="11.25" hidden="1" customHeight="1" x14ac:dyDescent="0.3">
      <c r="I91" s="133">
        <v>30</v>
      </c>
      <c r="J91" s="233">
        <v>0</v>
      </c>
      <c r="K91" s="233">
        <v>1</v>
      </c>
      <c r="L91" s="233">
        <v>1</v>
      </c>
      <c r="M91" s="233">
        <v>1</v>
      </c>
      <c r="N91" s="233">
        <v>1</v>
      </c>
      <c r="O91" s="233">
        <v>0</v>
      </c>
      <c r="P91" s="234" t="s">
        <v>2243</v>
      </c>
      <c r="Q91" s="133" t="s">
        <v>2283</v>
      </c>
      <c r="R91" s="133" t="s">
        <v>2288</v>
      </c>
      <c r="S91" s="1" t="s">
        <v>18</v>
      </c>
      <c r="T91" s="1" t="s">
        <v>18</v>
      </c>
      <c r="U91" s="1" t="s">
        <v>18</v>
      </c>
      <c r="V91" s="1" t="s">
        <v>18</v>
      </c>
      <c r="W91" s="223"/>
      <c r="X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3"/>
      <c r="BA91" s="223"/>
      <c r="BB91" s="223"/>
      <c r="BC91" s="223"/>
      <c r="BD91" s="223"/>
      <c r="BE91" s="223"/>
      <c r="BF91" s="223"/>
      <c r="BG91" s="223"/>
      <c r="BH91" s="223"/>
      <c r="BI91" s="223"/>
      <c r="BJ91" s="223"/>
    </row>
    <row r="92" spans="9:62" ht="11.25" hidden="1" customHeight="1" x14ac:dyDescent="0.3">
      <c r="I92" s="133">
        <v>31</v>
      </c>
      <c r="J92" s="233">
        <v>0</v>
      </c>
      <c r="K92" s="233">
        <v>1</v>
      </c>
      <c r="L92" s="233">
        <v>1</v>
      </c>
      <c r="M92" s="233">
        <v>1</v>
      </c>
      <c r="N92" s="233">
        <v>1</v>
      </c>
      <c r="O92" s="233">
        <v>1</v>
      </c>
      <c r="P92" s="234" t="s">
        <v>2244</v>
      </c>
      <c r="Q92" s="133" t="s">
        <v>2283</v>
      </c>
      <c r="R92" s="133" t="s">
        <v>18</v>
      </c>
      <c r="S92" s="133" t="s">
        <v>18</v>
      </c>
      <c r="T92" s="1" t="s">
        <v>18</v>
      </c>
      <c r="U92" s="1" t="s">
        <v>18</v>
      </c>
      <c r="V92" s="1" t="s">
        <v>18</v>
      </c>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3"/>
      <c r="BA92" s="223"/>
      <c r="BB92" s="223"/>
      <c r="BC92" s="223"/>
      <c r="BD92" s="223"/>
      <c r="BE92" s="223"/>
      <c r="BF92" s="223"/>
      <c r="BG92" s="223"/>
      <c r="BH92" s="223"/>
      <c r="BI92" s="223"/>
      <c r="BJ92" s="223"/>
    </row>
    <row r="93" spans="9:62" ht="11.25" hidden="1" customHeight="1" x14ac:dyDescent="0.3">
      <c r="I93" s="133">
        <v>32</v>
      </c>
      <c r="J93" s="233">
        <v>1</v>
      </c>
      <c r="K93" s="233">
        <v>0</v>
      </c>
      <c r="L93" s="233">
        <v>0</v>
      </c>
      <c r="M93" s="233">
        <v>0</v>
      </c>
      <c r="N93" s="233">
        <v>0</v>
      </c>
      <c r="O93" s="233">
        <v>0</v>
      </c>
      <c r="P93" s="234" t="s">
        <v>2245</v>
      </c>
      <c r="Q93" s="133" t="s">
        <v>2284</v>
      </c>
      <c r="R93" s="133" t="s">
        <v>2285</v>
      </c>
      <c r="S93" s="133" t="s">
        <v>2286</v>
      </c>
      <c r="T93" s="133" t="s">
        <v>2287</v>
      </c>
      <c r="U93" s="133" t="s">
        <v>2288</v>
      </c>
      <c r="V93" s="1" t="s">
        <v>18</v>
      </c>
      <c r="W93" s="223"/>
      <c r="X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3"/>
      <c r="BA93" s="223"/>
      <c r="BB93" s="223"/>
      <c r="BC93" s="223"/>
      <c r="BD93" s="223"/>
      <c r="BE93" s="223"/>
      <c r="BF93" s="223"/>
      <c r="BG93" s="223"/>
      <c r="BH93" s="223"/>
      <c r="BI93" s="223"/>
      <c r="BJ93" s="223"/>
    </row>
    <row r="94" spans="9:62" ht="11.25" hidden="1" customHeight="1" x14ac:dyDescent="0.3">
      <c r="I94" s="133">
        <v>33</v>
      </c>
      <c r="J94" s="233">
        <v>1</v>
      </c>
      <c r="K94" s="233">
        <v>0</v>
      </c>
      <c r="L94" s="233">
        <v>0</v>
      </c>
      <c r="M94" s="233">
        <v>0</v>
      </c>
      <c r="N94" s="233">
        <v>0</v>
      </c>
      <c r="O94" s="233">
        <v>1</v>
      </c>
      <c r="P94" s="234" t="s">
        <v>2246</v>
      </c>
      <c r="Q94" s="133" t="s">
        <v>2284</v>
      </c>
      <c r="R94" s="133" t="s">
        <v>2285</v>
      </c>
      <c r="S94" s="133" t="s">
        <v>2286</v>
      </c>
      <c r="T94" s="133" t="s">
        <v>2287</v>
      </c>
      <c r="U94" s="133" t="s">
        <v>18</v>
      </c>
      <c r="V94" s="1" t="s">
        <v>18</v>
      </c>
      <c r="W94" s="223"/>
      <c r="X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3"/>
      <c r="BA94" s="223"/>
      <c r="BB94" s="223"/>
      <c r="BC94" s="223"/>
      <c r="BD94" s="223"/>
      <c r="BE94" s="223"/>
      <c r="BF94" s="223"/>
      <c r="BG94" s="223"/>
      <c r="BH94" s="223"/>
      <c r="BI94" s="223"/>
      <c r="BJ94" s="223"/>
    </row>
    <row r="95" spans="9:62" ht="11.25" hidden="1" customHeight="1" x14ac:dyDescent="0.3">
      <c r="I95" s="133">
        <v>34</v>
      </c>
      <c r="J95" s="233">
        <v>1</v>
      </c>
      <c r="K95" s="233">
        <v>0</v>
      </c>
      <c r="L95" s="233">
        <v>0</v>
      </c>
      <c r="M95" s="233">
        <v>0</v>
      </c>
      <c r="N95" s="233">
        <v>1</v>
      </c>
      <c r="O95" s="233">
        <v>0</v>
      </c>
      <c r="P95" s="234" t="s">
        <v>2247</v>
      </c>
      <c r="Q95" s="133" t="s">
        <v>2284</v>
      </c>
      <c r="R95" s="133" t="s">
        <v>2285</v>
      </c>
      <c r="S95" s="133" t="s">
        <v>2286</v>
      </c>
      <c r="T95" s="133" t="s">
        <v>2288</v>
      </c>
      <c r="U95" s="1" t="s">
        <v>18</v>
      </c>
      <c r="V95" s="1" t="s">
        <v>18</v>
      </c>
      <c r="W95" s="223"/>
      <c r="X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3"/>
      <c r="BA95" s="223"/>
      <c r="BB95" s="223"/>
      <c r="BC95" s="223"/>
      <c r="BD95" s="223"/>
      <c r="BE95" s="223"/>
      <c r="BF95" s="223"/>
      <c r="BG95" s="223"/>
      <c r="BH95" s="223"/>
      <c r="BI95" s="223"/>
      <c r="BJ95" s="223"/>
    </row>
    <row r="96" spans="9:62" ht="11.25" hidden="1" customHeight="1" x14ac:dyDescent="0.3">
      <c r="I96" s="133">
        <v>35</v>
      </c>
      <c r="J96" s="233">
        <v>1</v>
      </c>
      <c r="K96" s="233">
        <v>0</v>
      </c>
      <c r="L96" s="233">
        <v>0</v>
      </c>
      <c r="M96" s="233">
        <v>0</v>
      </c>
      <c r="N96" s="233">
        <v>1</v>
      </c>
      <c r="O96" s="233">
        <v>1</v>
      </c>
      <c r="P96" s="234" t="s">
        <v>2248</v>
      </c>
      <c r="Q96" s="133" t="s">
        <v>2284</v>
      </c>
      <c r="R96" s="133" t="s">
        <v>2285</v>
      </c>
      <c r="S96" s="133" t="s">
        <v>2286</v>
      </c>
      <c r="T96" s="133" t="s">
        <v>18</v>
      </c>
      <c r="U96" s="1" t="s">
        <v>18</v>
      </c>
      <c r="V96" s="1" t="s">
        <v>18</v>
      </c>
      <c r="W96" s="223"/>
      <c r="X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3"/>
      <c r="BA96" s="223"/>
      <c r="BB96" s="223"/>
      <c r="BC96" s="223"/>
      <c r="BD96" s="223"/>
      <c r="BE96" s="223"/>
      <c r="BF96" s="223"/>
      <c r="BG96" s="223"/>
      <c r="BH96" s="223"/>
      <c r="BI96" s="223"/>
      <c r="BJ96" s="223"/>
    </row>
    <row r="97" spans="9:62" ht="11.25" hidden="1" customHeight="1" x14ac:dyDescent="0.3">
      <c r="I97" s="133">
        <v>36</v>
      </c>
      <c r="J97" s="233">
        <v>1</v>
      </c>
      <c r="K97" s="233">
        <v>0</v>
      </c>
      <c r="L97" s="233">
        <v>0</v>
      </c>
      <c r="M97" s="233">
        <v>1</v>
      </c>
      <c r="N97" s="233">
        <v>0</v>
      </c>
      <c r="O97" s="233">
        <v>0</v>
      </c>
      <c r="P97" s="234" t="s">
        <v>2249</v>
      </c>
      <c r="Q97" s="133" t="s">
        <v>2284</v>
      </c>
      <c r="R97" s="133" t="s">
        <v>2285</v>
      </c>
      <c r="S97" s="133" t="s">
        <v>2287</v>
      </c>
      <c r="T97" s="133" t="s">
        <v>2288</v>
      </c>
      <c r="U97" s="1" t="s">
        <v>18</v>
      </c>
      <c r="V97" s="1" t="s">
        <v>18</v>
      </c>
      <c r="W97" s="223"/>
      <c r="X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3"/>
      <c r="BA97" s="223"/>
      <c r="BB97" s="223"/>
      <c r="BC97" s="223"/>
      <c r="BD97" s="223"/>
      <c r="BE97" s="223"/>
      <c r="BF97" s="223"/>
      <c r="BG97" s="223"/>
      <c r="BH97" s="223"/>
      <c r="BI97" s="223"/>
      <c r="BJ97" s="223"/>
    </row>
    <row r="98" spans="9:62" ht="11.25" hidden="1" customHeight="1" x14ac:dyDescent="0.3">
      <c r="I98" s="133">
        <v>37</v>
      </c>
      <c r="J98" s="233">
        <v>1</v>
      </c>
      <c r="K98" s="233">
        <v>0</v>
      </c>
      <c r="L98" s="233">
        <v>0</v>
      </c>
      <c r="M98" s="233">
        <v>1</v>
      </c>
      <c r="N98" s="233">
        <v>0</v>
      </c>
      <c r="O98" s="233">
        <v>1</v>
      </c>
      <c r="P98" s="234" t="s">
        <v>2250</v>
      </c>
      <c r="Q98" s="133" t="s">
        <v>2284</v>
      </c>
      <c r="R98" s="133" t="s">
        <v>2285</v>
      </c>
      <c r="S98" s="133" t="s">
        <v>2287</v>
      </c>
      <c r="T98" s="133" t="s">
        <v>18</v>
      </c>
      <c r="U98" s="1" t="s">
        <v>18</v>
      </c>
      <c r="V98" s="1" t="s">
        <v>18</v>
      </c>
      <c r="W98" s="223"/>
      <c r="X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3"/>
      <c r="BA98" s="223"/>
      <c r="BB98" s="223"/>
      <c r="BC98" s="223"/>
      <c r="BD98" s="223"/>
      <c r="BE98" s="223"/>
      <c r="BF98" s="223"/>
      <c r="BG98" s="223"/>
      <c r="BH98" s="223"/>
      <c r="BI98" s="223"/>
      <c r="BJ98" s="223"/>
    </row>
    <row r="99" spans="9:62" ht="11.25" hidden="1" customHeight="1" x14ac:dyDescent="0.3">
      <c r="I99" s="133">
        <v>38</v>
      </c>
      <c r="J99" s="233">
        <v>1</v>
      </c>
      <c r="K99" s="233">
        <v>0</v>
      </c>
      <c r="L99" s="233">
        <v>0</v>
      </c>
      <c r="M99" s="233">
        <v>1</v>
      </c>
      <c r="N99" s="233">
        <v>1</v>
      </c>
      <c r="O99" s="233">
        <v>0</v>
      </c>
      <c r="P99" s="234" t="s">
        <v>2251</v>
      </c>
      <c r="Q99" s="133" t="s">
        <v>2284</v>
      </c>
      <c r="R99" s="133" t="s">
        <v>2285</v>
      </c>
      <c r="S99" s="133" t="s">
        <v>2288</v>
      </c>
      <c r="T99" s="1" t="s">
        <v>18</v>
      </c>
      <c r="U99" s="1" t="s">
        <v>18</v>
      </c>
      <c r="V99" s="1" t="s">
        <v>18</v>
      </c>
      <c r="W99" s="223"/>
      <c r="X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3"/>
      <c r="BA99" s="223"/>
      <c r="BB99" s="223"/>
      <c r="BC99" s="223"/>
      <c r="BD99" s="223"/>
      <c r="BE99" s="223"/>
      <c r="BF99" s="223"/>
      <c r="BG99" s="223"/>
      <c r="BH99" s="223"/>
      <c r="BI99" s="223"/>
      <c r="BJ99" s="223"/>
    </row>
    <row r="100" spans="9:62" ht="11.25" hidden="1" customHeight="1" x14ac:dyDescent="0.3">
      <c r="I100" s="133">
        <v>39</v>
      </c>
      <c r="J100" s="233">
        <v>1</v>
      </c>
      <c r="K100" s="233">
        <v>0</v>
      </c>
      <c r="L100" s="233">
        <v>0</v>
      </c>
      <c r="M100" s="233">
        <v>1</v>
      </c>
      <c r="N100" s="233">
        <v>1</v>
      </c>
      <c r="O100" s="233">
        <v>1</v>
      </c>
      <c r="P100" s="234" t="s">
        <v>2252</v>
      </c>
      <c r="Q100" s="133" t="s">
        <v>2284</v>
      </c>
      <c r="R100" s="133" t="s">
        <v>2285</v>
      </c>
      <c r="S100" s="133" t="s">
        <v>18</v>
      </c>
      <c r="T100" s="133" t="s">
        <v>18</v>
      </c>
      <c r="U100" s="1" t="s">
        <v>18</v>
      </c>
      <c r="V100" s="1" t="s">
        <v>18</v>
      </c>
      <c r="W100" s="223"/>
      <c r="X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3"/>
      <c r="BA100" s="223"/>
      <c r="BB100" s="223"/>
      <c r="BC100" s="223"/>
      <c r="BD100" s="223"/>
      <c r="BE100" s="223"/>
      <c r="BF100" s="223"/>
      <c r="BG100" s="223"/>
      <c r="BH100" s="223"/>
      <c r="BI100" s="223"/>
      <c r="BJ100" s="223"/>
    </row>
    <row r="101" spans="9:62" ht="11.25" hidden="1" customHeight="1" x14ac:dyDescent="0.3">
      <c r="I101" s="133">
        <v>40</v>
      </c>
      <c r="J101" s="233">
        <v>1</v>
      </c>
      <c r="K101" s="233">
        <v>0</v>
      </c>
      <c r="L101" s="233">
        <v>1</v>
      </c>
      <c r="M101" s="233">
        <v>0</v>
      </c>
      <c r="N101" s="233">
        <v>0</v>
      </c>
      <c r="O101" s="233">
        <v>0</v>
      </c>
      <c r="P101" s="234" t="s">
        <v>2253</v>
      </c>
      <c r="Q101" s="133" t="s">
        <v>2284</v>
      </c>
      <c r="R101" s="133" t="s">
        <v>2286</v>
      </c>
      <c r="S101" s="133" t="s">
        <v>2287</v>
      </c>
      <c r="T101" s="133" t="s">
        <v>2288</v>
      </c>
      <c r="U101" s="1" t="s">
        <v>18</v>
      </c>
      <c r="V101" s="1" t="s">
        <v>18</v>
      </c>
      <c r="W101" s="223"/>
      <c r="X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3"/>
      <c r="BA101" s="223"/>
      <c r="BB101" s="223"/>
      <c r="BC101" s="223"/>
      <c r="BD101" s="223"/>
      <c r="BE101" s="223"/>
      <c r="BF101" s="223"/>
      <c r="BG101" s="223"/>
      <c r="BH101" s="223"/>
      <c r="BI101" s="223"/>
      <c r="BJ101" s="223"/>
    </row>
    <row r="102" spans="9:62" ht="11.25" hidden="1" customHeight="1" x14ac:dyDescent="0.3">
      <c r="I102" s="133">
        <v>41</v>
      </c>
      <c r="J102" s="233">
        <v>1</v>
      </c>
      <c r="K102" s="233">
        <v>0</v>
      </c>
      <c r="L102" s="233">
        <v>1</v>
      </c>
      <c r="M102" s="233">
        <v>0</v>
      </c>
      <c r="N102" s="233">
        <v>0</v>
      </c>
      <c r="O102" s="233">
        <v>1</v>
      </c>
      <c r="P102" s="234" t="s">
        <v>2254</v>
      </c>
      <c r="Q102" s="133" t="s">
        <v>2284</v>
      </c>
      <c r="R102" s="133" t="s">
        <v>2286</v>
      </c>
      <c r="S102" s="133" t="s">
        <v>2287</v>
      </c>
      <c r="T102" s="133" t="s">
        <v>18</v>
      </c>
      <c r="U102" s="1" t="s">
        <v>18</v>
      </c>
      <c r="V102" s="1" t="s">
        <v>18</v>
      </c>
      <c r="W102" s="223"/>
      <c r="X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3"/>
      <c r="BA102" s="223"/>
      <c r="BB102" s="223"/>
      <c r="BC102" s="223"/>
      <c r="BD102" s="223"/>
      <c r="BE102" s="223"/>
      <c r="BF102" s="223"/>
      <c r="BG102" s="223"/>
      <c r="BH102" s="223"/>
      <c r="BI102" s="223"/>
      <c r="BJ102" s="223"/>
    </row>
    <row r="103" spans="9:62" ht="11.25" hidden="1" customHeight="1" x14ac:dyDescent="0.3">
      <c r="I103" s="133">
        <v>42</v>
      </c>
      <c r="J103" s="233">
        <v>1</v>
      </c>
      <c r="K103" s="233">
        <v>0</v>
      </c>
      <c r="L103" s="233">
        <v>1</v>
      </c>
      <c r="M103" s="233">
        <v>0</v>
      </c>
      <c r="N103" s="233">
        <v>1</v>
      </c>
      <c r="O103" s="233">
        <v>0</v>
      </c>
      <c r="P103" s="234" t="s">
        <v>2255</v>
      </c>
      <c r="Q103" s="133" t="s">
        <v>2284</v>
      </c>
      <c r="R103" s="133" t="s">
        <v>2286</v>
      </c>
      <c r="S103" s="133" t="s">
        <v>2288</v>
      </c>
      <c r="T103" s="1" t="s">
        <v>18</v>
      </c>
      <c r="U103" s="1" t="s">
        <v>18</v>
      </c>
      <c r="V103" s="1" t="s">
        <v>18</v>
      </c>
      <c r="W103" s="223"/>
      <c r="X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3"/>
      <c r="BA103" s="223"/>
      <c r="BB103" s="223"/>
      <c r="BC103" s="223"/>
      <c r="BD103" s="223"/>
      <c r="BE103" s="223"/>
      <c r="BF103" s="223"/>
      <c r="BG103" s="223"/>
      <c r="BH103" s="223"/>
      <c r="BI103" s="223"/>
      <c r="BJ103" s="223"/>
    </row>
    <row r="104" spans="9:62" ht="11.25" hidden="1" customHeight="1" x14ac:dyDescent="0.3">
      <c r="I104" s="133">
        <v>43</v>
      </c>
      <c r="J104" s="233">
        <v>1</v>
      </c>
      <c r="K104" s="233">
        <v>0</v>
      </c>
      <c r="L104" s="233">
        <v>1</v>
      </c>
      <c r="M104" s="233">
        <v>0</v>
      </c>
      <c r="N104" s="233">
        <v>1</v>
      </c>
      <c r="O104" s="233">
        <v>1</v>
      </c>
      <c r="P104" s="234" t="s">
        <v>2256</v>
      </c>
      <c r="Q104" s="133" t="s">
        <v>2284</v>
      </c>
      <c r="R104" s="133" t="s">
        <v>2286</v>
      </c>
      <c r="S104" s="133" t="s">
        <v>18</v>
      </c>
      <c r="T104" s="133" t="s">
        <v>18</v>
      </c>
      <c r="U104" s="1" t="s">
        <v>18</v>
      </c>
      <c r="V104" s="1" t="s">
        <v>18</v>
      </c>
      <c r="W104" s="223"/>
      <c r="X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3"/>
      <c r="BA104" s="223"/>
      <c r="BB104" s="223"/>
      <c r="BC104" s="223"/>
      <c r="BD104" s="223"/>
      <c r="BE104" s="223"/>
      <c r="BF104" s="223"/>
      <c r="BG104" s="223"/>
      <c r="BH104" s="223"/>
      <c r="BI104" s="223"/>
      <c r="BJ104" s="223"/>
    </row>
    <row r="105" spans="9:62" ht="11.25" hidden="1" customHeight="1" x14ac:dyDescent="0.3">
      <c r="I105" s="133">
        <v>44</v>
      </c>
      <c r="J105" s="233">
        <v>1</v>
      </c>
      <c r="K105" s="233">
        <v>0</v>
      </c>
      <c r="L105" s="233">
        <v>1</v>
      </c>
      <c r="M105" s="233">
        <v>1</v>
      </c>
      <c r="N105" s="233">
        <v>0</v>
      </c>
      <c r="O105" s="233">
        <v>0</v>
      </c>
      <c r="P105" s="234" t="s">
        <v>2257</v>
      </c>
      <c r="Q105" s="133" t="s">
        <v>2284</v>
      </c>
      <c r="R105" s="133" t="s">
        <v>2287</v>
      </c>
      <c r="S105" s="133" t="s">
        <v>2288</v>
      </c>
      <c r="T105" s="1" t="s">
        <v>18</v>
      </c>
      <c r="U105" s="1" t="s">
        <v>18</v>
      </c>
      <c r="V105" s="1" t="s">
        <v>18</v>
      </c>
      <c r="W105" s="223"/>
      <c r="X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row>
    <row r="106" spans="9:62" ht="11.25" hidden="1" customHeight="1" x14ac:dyDescent="0.3">
      <c r="I106" s="133">
        <v>45</v>
      </c>
      <c r="J106" s="233">
        <v>1</v>
      </c>
      <c r="K106" s="233">
        <v>0</v>
      </c>
      <c r="L106" s="233">
        <v>1</v>
      </c>
      <c r="M106" s="233">
        <v>1</v>
      </c>
      <c r="N106" s="233">
        <v>0</v>
      </c>
      <c r="O106" s="233">
        <v>1</v>
      </c>
      <c r="P106" s="234" t="s">
        <v>2258</v>
      </c>
      <c r="Q106" s="133" t="s">
        <v>2284</v>
      </c>
      <c r="R106" s="133" t="s">
        <v>2287</v>
      </c>
      <c r="S106" s="133" t="s">
        <v>18</v>
      </c>
      <c r="T106" s="1" t="s">
        <v>18</v>
      </c>
      <c r="U106" s="1" t="s">
        <v>18</v>
      </c>
      <c r="V106" s="1" t="s">
        <v>18</v>
      </c>
      <c r="W106" s="223"/>
      <c r="X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row>
    <row r="107" spans="9:62" ht="11.25" hidden="1" customHeight="1" x14ac:dyDescent="0.3">
      <c r="I107" s="133">
        <v>46</v>
      </c>
      <c r="J107" s="233">
        <v>1</v>
      </c>
      <c r="K107" s="233">
        <v>0</v>
      </c>
      <c r="L107" s="233">
        <v>1</v>
      </c>
      <c r="M107" s="233">
        <v>1</v>
      </c>
      <c r="N107" s="233">
        <v>1</v>
      </c>
      <c r="O107" s="233">
        <v>0</v>
      </c>
      <c r="P107" s="234" t="s">
        <v>2259</v>
      </c>
      <c r="Q107" s="133" t="s">
        <v>2284</v>
      </c>
      <c r="R107" s="133" t="s">
        <v>2288</v>
      </c>
      <c r="S107" s="1" t="s">
        <v>18</v>
      </c>
      <c r="T107" s="1" t="s">
        <v>18</v>
      </c>
      <c r="U107" s="1" t="s">
        <v>18</v>
      </c>
      <c r="V107" s="1" t="s">
        <v>18</v>
      </c>
      <c r="W107" s="223"/>
      <c r="X107" s="223"/>
      <c r="Z107" s="223"/>
      <c r="AA107" s="223"/>
      <c r="AB107" s="223"/>
      <c r="AC107" s="223"/>
      <c r="AD107" s="223"/>
      <c r="AE107" s="223"/>
      <c r="AF107" s="223"/>
      <c r="AG107" s="223"/>
      <c r="AH107" s="223"/>
      <c r="AI107" s="223"/>
      <c r="AJ107" s="223"/>
      <c r="AK107" s="223"/>
      <c r="AL107" s="223"/>
      <c r="AM107" s="223"/>
      <c r="AN107" s="223"/>
      <c r="AO107" s="223"/>
      <c r="AP107" s="223"/>
      <c r="AQ107" s="223"/>
      <c r="AR107" s="223"/>
      <c r="AS107" s="223"/>
      <c r="AT107" s="223"/>
      <c r="AU107" s="223"/>
      <c r="AV107" s="223"/>
      <c r="AW107" s="223"/>
      <c r="AX107" s="223"/>
      <c r="AY107" s="223"/>
      <c r="AZ107" s="223"/>
      <c r="BA107" s="223"/>
      <c r="BB107" s="223"/>
      <c r="BC107" s="223"/>
      <c r="BD107" s="223"/>
      <c r="BE107" s="223"/>
      <c r="BF107" s="223"/>
      <c r="BG107" s="223"/>
      <c r="BH107" s="223"/>
      <c r="BI107" s="223"/>
      <c r="BJ107" s="223"/>
    </row>
    <row r="108" spans="9:62" ht="11.25" hidden="1" customHeight="1" x14ac:dyDescent="0.3">
      <c r="I108" s="133">
        <v>47</v>
      </c>
      <c r="J108" s="233">
        <v>1</v>
      </c>
      <c r="K108" s="233">
        <v>0</v>
      </c>
      <c r="L108" s="233">
        <v>1</v>
      </c>
      <c r="M108" s="233">
        <v>1</v>
      </c>
      <c r="N108" s="233">
        <v>1</v>
      </c>
      <c r="O108" s="233">
        <v>1</v>
      </c>
      <c r="P108" s="234" t="s">
        <v>2260</v>
      </c>
      <c r="Q108" s="133" t="s">
        <v>2284</v>
      </c>
      <c r="R108" s="133" t="s">
        <v>18</v>
      </c>
      <c r="S108" s="133" t="s">
        <v>18</v>
      </c>
      <c r="T108" s="133" t="s">
        <v>18</v>
      </c>
      <c r="U108" s="133" t="s">
        <v>18</v>
      </c>
      <c r="V108" s="1" t="s">
        <v>18</v>
      </c>
      <c r="W108" s="223"/>
      <c r="X108" s="223"/>
      <c r="Z108" s="223"/>
      <c r="AA108" s="223"/>
      <c r="AB108" s="223"/>
      <c r="AC108" s="223"/>
      <c r="AD108" s="223"/>
      <c r="AE108" s="223"/>
      <c r="AF108" s="223"/>
      <c r="AG108" s="223"/>
      <c r="AH108" s="223"/>
      <c r="AI108" s="223"/>
      <c r="AJ108" s="223"/>
      <c r="AK108" s="223"/>
      <c r="AL108" s="223"/>
      <c r="AM108" s="223"/>
      <c r="AN108" s="223"/>
      <c r="AO108" s="223"/>
      <c r="AP108" s="223"/>
      <c r="AQ108" s="223"/>
      <c r="AR108" s="223"/>
      <c r="AS108" s="223"/>
      <c r="AT108" s="223"/>
      <c r="AU108" s="223"/>
      <c r="AV108" s="223"/>
      <c r="AW108" s="223"/>
      <c r="AX108" s="223"/>
      <c r="AY108" s="223"/>
      <c r="AZ108" s="223"/>
      <c r="BA108" s="223"/>
      <c r="BB108" s="223"/>
      <c r="BC108" s="223"/>
      <c r="BD108" s="223"/>
      <c r="BE108" s="223"/>
      <c r="BF108" s="223"/>
      <c r="BG108" s="223"/>
      <c r="BH108" s="223"/>
      <c r="BI108" s="223"/>
      <c r="BJ108" s="223"/>
    </row>
    <row r="109" spans="9:62" ht="11.25" hidden="1" customHeight="1" x14ac:dyDescent="0.3">
      <c r="I109" s="133">
        <v>48</v>
      </c>
      <c r="J109" s="233">
        <v>1</v>
      </c>
      <c r="K109" s="233">
        <v>1</v>
      </c>
      <c r="L109" s="233">
        <v>0</v>
      </c>
      <c r="M109" s="233">
        <v>0</v>
      </c>
      <c r="N109" s="233">
        <v>0</v>
      </c>
      <c r="O109" s="233">
        <v>0</v>
      </c>
      <c r="P109" s="234" t="s">
        <v>2261</v>
      </c>
      <c r="Q109" s="133" t="s">
        <v>2285</v>
      </c>
      <c r="R109" s="133" t="s">
        <v>2286</v>
      </c>
      <c r="S109" s="133" t="s">
        <v>2287</v>
      </c>
      <c r="T109" s="133" t="s">
        <v>2288</v>
      </c>
      <c r="U109" s="1" t="s">
        <v>18</v>
      </c>
      <c r="V109" s="223" t="s">
        <v>18</v>
      </c>
      <c r="W109" s="223"/>
      <c r="Z109" s="223"/>
      <c r="AA109" s="223"/>
      <c r="AB109" s="223"/>
      <c r="AC109" s="223"/>
      <c r="AD109" s="223"/>
      <c r="AE109" s="223"/>
      <c r="AF109" s="223"/>
      <c r="AG109" s="223"/>
      <c r="AH109" s="223"/>
      <c r="AI109" s="223"/>
      <c r="AJ109" s="223"/>
      <c r="AK109" s="223"/>
      <c r="AL109" s="223"/>
      <c r="AM109" s="223"/>
      <c r="AN109" s="223"/>
      <c r="AO109" s="223"/>
      <c r="AP109" s="223"/>
      <c r="AQ109" s="223"/>
      <c r="AR109" s="223"/>
      <c r="AS109" s="223"/>
      <c r="AT109" s="223"/>
      <c r="AU109" s="223"/>
      <c r="AV109" s="223"/>
      <c r="AW109" s="223"/>
      <c r="AX109" s="223"/>
      <c r="AY109" s="223"/>
      <c r="AZ109" s="223"/>
      <c r="BA109" s="223"/>
      <c r="BB109" s="223"/>
      <c r="BC109" s="223"/>
      <c r="BD109" s="223"/>
      <c r="BE109" s="223"/>
      <c r="BF109" s="223"/>
      <c r="BG109" s="223"/>
      <c r="BH109" s="223"/>
      <c r="BI109" s="223"/>
      <c r="BJ109" s="223"/>
    </row>
    <row r="110" spans="9:62" ht="11.25" hidden="1" customHeight="1" x14ac:dyDescent="0.3">
      <c r="I110" s="133">
        <v>49</v>
      </c>
      <c r="J110" s="233">
        <v>1</v>
      </c>
      <c r="K110" s="233">
        <v>1</v>
      </c>
      <c r="L110" s="233">
        <v>0</v>
      </c>
      <c r="M110" s="233">
        <v>0</v>
      </c>
      <c r="N110" s="233">
        <v>0</v>
      </c>
      <c r="O110" s="233">
        <v>1</v>
      </c>
      <c r="P110" s="234" t="s">
        <v>2262</v>
      </c>
      <c r="Q110" s="133" t="s">
        <v>2285</v>
      </c>
      <c r="R110" s="133" t="s">
        <v>2286</v>
      </c>
      <c r="S110" s="133" t="s">
        <v>2287</v>
      </c>
      <c r="T110" s="1" t="s">
        <v>18</v>
      </c>
      <c r="U110" s="1" t="s">
        <v>18</v>
      </c>
      <c r="V110" s="133" t="s">
        <v>18</v>
      </c>
      <c r="X110" s="223"/>
      <c r="Y110" s="223"/>
      <c r="Z110" s="223"/>
      <c r="AA110" s="223"/>
      <c r="AB110" s="223"/>
      <c r="AC110" s="223"/>
      <c r="AD110" s="223"/>
      <c r="AE110" s="223"/>
      <c r="AF110" s="223"/>
      <c r="AG110" s="223"/>
      <c r="AH110" s="223"/>
      <c r="AI110" s="223"/>
      <c r="AJ110" s="223"/>
      <c r="AK110" s="223"/>
      <c r="AL110" s="223"/>
      <c r="AM110" s="223"/>
      <c r="AN110" s="223"/>
      <c r="AO110" s="223"/>
      <c r="AP110" s="223"/>
      <c r="AQ110" s="223"/>
      <c r="AR110" s="223"/>
      <c r="AS110" s="223"/>
      <c r="AT110" s="223"/>
      <c r="AU110" s="223"/>
      <c r="AV110" s="223"/>
      <c r="AW110" s="223"/>
      <c r="AX110" s="223"/>
      <c r="AY110" s="223"/>
      <c r="AZ110" s="223"/>
      <c r="BA110" s="223"/>
      <c r="BB110" s="223"/>
      <c r="BC110" s="223"/>
      <c r="BD110" s="223"/>
      <c r="BE110" s="223"/>
      <c r="BF110" s="223"/>
      <c r="BG110" s="223"/>
      <c r="BH110" s="223"/>
      <c r="BI110" s="223"/>
      <c r="BJ110" s="223"/>
    </row>
    <row r="111" spans="9:62" ht="11.25" hidden="1" customHeight="1" x14ac:dyDescent="0.3">
      <c r="I111" s="133">
        <v>50</v>
      </c>
      <c r="J111" s="233">
        <v>1</v>
      </c>
      <c r="K111" s="233">
        <v>1</v>
      </c>
      <c r="L111" s="233">
        <v>0</v>
      </c>
      <c r="M111" s="233">
        <v>0</v>
      </c>
      <c r="N111" s="233">
        <v>1</v>
      </c>
      <c r="O111" s="233">
        <v>0</v>
      </c>
      <c r="P111" s="234" t="s">
        <v>2263</v>
      </c>
      <c r="Q111" s="133" t="s">
        <v>2285</v>
      </c>
      <c r="R111" s="133" t="s">
        <v>2286</v>
      </c>
      <c r="S111" s="133" t="s">
        <v>2288</v>
      </c>
      <c r="T111" s="1" t="s">
        <v>18</v>
      </c>
      <c r="U111" s="1" t="s">
        <v>18</v>
      </c>
      <c r="V111" s="1" t="s">
        <v>18</v>
      </c>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3"/>
      <c r="AY111" s="223"/>
      <c r="AZ111" s="223"/>
      <c r="BA111" s="223"/>
      <c r="BB111" s="223"/>
      <c r="BC111" s="223"/>
      <c r="BD111" s="223"/>
      <c r="BE111" s="223"/>
      <c r="BF111" s="223"/>
      <c r="BG111" s="223"/>
      <c r="BH111" s="223"/>
      <c r="BI111" s="223"/>
      <c r="BJ111" s="223"/>
    </row>
    <row r="112" spans="9:62" ht="11.25" hidden="1" customHeight="1" x14ac:dyDescent="0.3">
      <c r="I112" s="133">
        <v>51</v>
      </c>
      <c r="J112" s="233">
        <v>1</v>
      </c>
      <c r="K112" s="233">
        <v>1</v>
      </c>
      <c r="L112" s="233">
        <v>0</v>
      </c>
      <c r="M112" s="233">
        <v>0</v>
      </c>
      <c r="N112" s="233">
        <v>1</v>
      </c>
      <c r="O112" s="233">
        <v>1</v>
      </c>
      <c r="P112" s="234" t="s">
        <v>2264</v>
      </c>
      <c r="Q112" s="133" t="s">
        <v>2285</v>
      </c>
      <c r="R112" s="133" t="s">
        <v>2286</v>
      </c>
      <c r="S112" s="133" t="s">
        <v>18</v>
      </c>
      <c r="T112" s="133" t="s">
        <v>18</v>
      </c>
      <c r="U112" s="1" t="s">
        <v>18</v>
      </c>
      <c r="V112" s="223" t="s">
        <v>18</v>
      </c>
      <c r="Y112" s="223"/>
      <c r="Z112" s="223"/>
      <c r="AA112" s="223"/>
      <c r="AB112" s="223"/>
      <c r="AC112" s="223"/>
      <c r="AD112" s="223"/>
      <c r="AE112" s="223"/>
      <c r="AF112" s="223"/>
      <c r="AG112" s="223"/>
      <c r="AH112" s="223"/>
      <c r="AI112" s="223"/>
      <c r="AJ112" s="223"/>
      <c r="AK112" s="223"/>
      <c r="AL112" s="223"/>
      <c r="AM112" s="223"/>
      <c r="AN112" s="223"/>
      <c r="AO112" s="223"/>
      <c r="AP112" s="223"/>
      <c r="AQ112" s="223"/>
      <c r="AR112" s="223"/>
      <c r="AS112" s="223"/>
      <c r="AT112" s="223"/>
      <c r="AU112" s="223"/>
      <c r="AV112" s="223"/>
      <c r="AW112" s="223"/>
      <c r="AX112" s="223"/>
      <c r="AY112" s="223"/>
      <c r="AZ112" s="223"/>
      <c r="BA112" s="223"/>
      <c r="BB112" s="223"/>
      <c r="BC112" s="223"/>
      <c r="BD112" s="223"/>
      <c r="BE112" s="223"/>
      <c r="BF112" s="223"/>
      <c r="BG112" s="223"/>
      <c r="BH112" s="223"/>
      <c r="BI112" s="223"/>
      <c r="BJ112" s="223"/>
    </row>
    <row r="113" spans="9:62" ht="11.25" hidden="1" customHeight="1" x14ac:dyDescent="0.3">
      <c r="I113" s="133">
        <v>52</v>
      </c>
      <c r="J113" s="233">
        <v>1</v>
      </c>
      <c r="K113" s="233">
        <v>1</v>
      </c>
      <c r="L113" s="233">
        <v>0</v>
      </c>
      <c r="M113" s="233">
        <v>1</v>
      </c>
      <c r="N113" s="233">
        <v>0</v>
      </c>
      <c r="O113" s="233">
        <v>0</v>
      </c>
      <c r="P113" s="234" t="s">
        <v>2265</v>
      </c>
      <c r="Q113" s="133" t="s">
        <v>2285</v>
      </c>
      <c r="R113" s="133" t="s">
        <v>2287</v>
      </c>
      <c r="S113" s="133" t="s">
        <v>2288</v>
      </c>
      <c r="T113" s="1" t="s">
        <v>18</v>
      </c>
      <c r="U113" s="223" t="s">
        <v>18</v>
      </c>
      <c r="V113" s="1" t="s">
        <v>18</v>
      </c>
      <c r="Y113" s="223"/>
      <c r="Z113" s="223"/>
      <c r="AA113" s="223"/>
      <c r="AB113" s="223"/>
      <c r="AC113" s="223"/>
      <c r="AD113" s="223"/>
      <c r="AE113" s="223"/>
      <c r="AF113" s="223"/>
      <c r="AG113" s="223"/>
      <c r="AH113" s="223"/>
      <c r="AI113" s="223"/>
      <c r="AJ113" s="223"/>
      <c r="AK113" s="223"/>
      <c r="AL113" s="223"/>
      <c r="AM113" s="223"/>
      <c r="AN113" s="223"/>
      <c r="AO113" s="223"/>
      <c r="AP113" s="223"/>
      <c r="AQ113" s="223"/>
      <c r="AR113" s="223"/>
      <c r="AS113" s="223"/>
      <c r="AT113" s="223"/>
      <c r="AU113" s="223"/>
      <c r="AV113" s="223"/>
      <c r="AW113" s="223"/>
      <c r="AX113" s="223"/>
      <c r="AY113" s="223"/>
      <c r="AZ113" s="223"/>
      <c r="BA113" s="223"/>
      <c r="BB113" s="223"/>
      <c r="BC113" s="223"/>
      <c r="BD113" s="223"/>
      <c r="BE113" s="223"/>
      <c r="BF113" s="223"/>
      <c r="BG113" s="223"/>
      <c r="BH113" s="223"/>
      <c r="BI113" s="223"/>
      <c r="BJ113" s="223"/>
    </row>
    <row r="114" spans="9:62" ht="11.25" hidden="1" customHeight="1" x14ac:dyDescent="0.3">
      <c r="I114" s="133">
        <v>53</v>
      </c>
      <c r="J114" s="233">
        <v>1</v>
      </c>
      <c r="K114" s="233">
        <v>1</v>
      </c>
      <c r="L114" s="233">
        <v>0</v>
      </c>
      <c r="M114" s="233">
        <v>1</v>
      </c>
      <c r="N114" s="233">
        <v>0</v>
      </c>
      <c r="O114" s="233">
        <v>1</v>
      </c>
      <c r="P114" s="234" t="s">
        <v>2266</v>
      </c>
      <c r="Q114" s="133" t="s">
        <v>2285</v>
      </c>
      <c r="R114" s="133" t="s">
        <v>2287</v>
      </c>
      <c r="S114" s="1" t="s">
        <v>18</v>
      </c>
      <c r="T114" s="133" t="s">
        <v>18</v>
      </c>
      <c r="U114" s="1" t="s">
        <v>18</v>
      </c>
      <c r="V114" s="1" t="s">
        <v>18</v>
      </c>
      <c r="X114" s="223"/>
      <c r="Y114" s="223"/>
      <c r="Z114" s="223"/>
      <c r="AA114" s="223"/>
      <c r="AB114" s="223"/>
      <c r="AC114" s="223"/>
      <c r="AD114" s="223"/>
      <c r="AE114" s="223"/>
      <c r="AF114" s="223"/>
      <c r="AG114" s="223"/>
      <c r="AH114" s="223"/>
      <c r="AI114" s="223"/>
      <c r="AJ114" s="223"/>
      <c r="AK114" s="223"/>
      <c r="AL114" s="223"/>
      <c r="AM114" s="223"/>
      <c r="AN114" s="223"/>
      <c r="AO114" s="223"/>
      <c r="AP114" s="223"/>
      <c r="AQ114" s="223"/>
      <c r="AR114" s="223"/>
      <c r="AS114" s="223"/>
      <c r="AT114" s="223"/>
      <c r="AU114" s="223"/>
      <c r="AV114" s="223"/>
      <c r="AW114" s="223"/>
      <c r="AX114" s="223"/>
      <c r="AY114" s="223"/>
      <c r="AZ114" s="223"/>
      <c r="BA114" s="223"/>
      <c r="BB114" s="223"/>
      <c r="BC114" s="223"/>
      <c r="BD114" s="223"/>
      <c r="BE114" s="223"/>
      <c r="BF114" s="223"/>
      <c r="BG114" s="223"/>
      <c r="BH114" s="223"/>
      <c r="BI114" s="223"/>
      <c r="BJ114" s="223"/>
    </row>
    <row r="115" spans="9:62" ht="11.25" hidden="1" customHeight="1" x14ac:dyDescent="0.3">
      <c r="I115" s="133">
        <v>54</v>
      </c>
      <c r="J115" s="233">
        <v>1</v>
      </c>
      <c r="K115" s="233">
        <v>1</v>
      </c>
      <c r="L115" s="233">
        <v>0</v>
      </c>
      <c r="M115" s="233">
        <v>1</v>
      </c>
      <c r="N115" s="233">
        <v>1</v>
      </c>
      <c r="O115" s="233">
        <v>0</v>
      </c>
      <c r="P115" s="234" t="s">
        <v>2267</v>
      </c>
      <c r="Q115" s="133" t="s">
        <v>2285</v>
      </c>
      <c r="R115" s="133" t="s">
        <v>2288</v>
      </c>
      <c r="S115" s="1" t="s">
        <v>18</v>
      </c>
      <c r="T115" s="1" t="s">
        <v>18</v>
      </c>
      <c r="U115" s="1" t="s">
        <v>18</v>
      </c>
      <c r="V115" s="1" t="s">
        <v>18</v>
      </c>
      <c r="X115" s="223"/>
      <c r="Y115" s="223"/>
      <c r="Z115" s="223"/>
      <c r="AA115" s="223"/>
      <c r="AB115" s="223"/>
      <c r="AC115" s="223"/>
      <c r="AD115" s="223"/>
      <c r="AE115" s="223"/>
      <c r="AF115" s="223"/>
      <c r="AG115" s="223"/>
      <c r="AH115" s="223"/>
      <c r="AI115" s="223"/>
      <c r="AJ115" s="223"/>
      <c r="AK115" s="223"/>
      <c r="AL115" s="223"/>
      <c r="AM115" s="223"/>
      <c r="AN115" s="223"/>
      <c r="AO115" s="223"/>
      <c r="AP115" s="223"/>
      <c r="AQ115" s="223"/>
      <c r="AR115" s="223"/>
      <c r="AS115" s="223"/>
      <c r="AT115" s="223"/>
      <c r="AU115" s="223"/>
      <c r="AV115" s="223"/>
      <c r="AW115" s="223"/>
      <c r="AX115" s="223"/>
      <c r="AY115" s="223"/>
      <c r="AZ115" s="223"/>
      <c r="BA115" s="223"/>
      <c r="BB115" s="223"/>
      <c r="BC115" s="223"/>
      <c r="BD115" s="223"/>
      <c r="BE115" s="223"/>
      <c r="BF115" s="223"/>
      <c r="BG115" s="223"/>
      <c r="BH115" s="223"/>
      <c r="BI115" s="223"/>
      <c r="BJ115" s="223"/>
    </row>
    <row r="116" spans="9:62" ht="11.25" hidden="1" customHeight="1" x14ac:dyDescent="0.3">
      <c r="I116" s="133">
        <v>55</v>
      </c>
      <c r="J116" s="233">
        <v>1</v>
      </c>
      <c r="K116" s="233">
        <v>1</v>
      </c>
      <c r="L116" s="233">
        <v>0</v>
      </c>
      <c r="M116" s="233">
        <v>1</v>
      </c>
      <c r="N116" s="233">
        <v>1</v>
      </c>
      <c r="O116" s="233">
        <v>1</v>
      </c>
      <c r="P116" s="234" t="s">
        <v>2268</v>
      </c>
      <c r="Q116" s="133" t="s">
        <v>2285</v>
      </c>
      <c r="R116" s="133" t="s">
        <v>18</v>
      </c>
      <c r="S116" s="133" t="s">
        <v>18</v>
      </c>
      <c r="T116" s="133" t="s">
        <v>18</v>
      </c>
      <c r="U116" s="1" t="s">
        <v>18</v>
      </c>
      <c r="V116" s="1" t="s">
        <v>18</v>
      </c>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3"/>
      <c r="AY116" s="223"/>
      <c r="AZ116" s="223"/>
      <c r="BA116" s="223"/>
      <c r="BB116" s="223"/>
      <c r="BC116" s="223"/>
      <c r="BD116" s="223"/>
      <c r="BE116" s="223"/>
      <c r="BF116" s="223"/>
      <c r="BG116" s="223"/>
      <c r="BH116" s="223"/>
      <c r="BI116" s="223"/>
      <c r="BJ116" s="223"/>
    </row>
    <row r="117" spans="9:62" ht="11.25" hidden="1" customHeight="1" x14ac:dyDescent="0.3">
      <c r="I117" s="133">
        <v>56</v>
      </c>
      <c r="J117" s="233">
        <v>1</v>
      </c>
      <c r="K117" s="233">
        <v>1</v>
      </c>
      <c r="L117" s="233">
        <v>1</v>
      </c>
      <c r="M117" s="233">
        <v>0</v>
      </c>
      <c r="N117" s="233">
        <v>0</v>
      </c>
      <c r="O117" s="233">
        <v>0</v>
      </c>
      <c r="P117" s="234" t="s">
        <v>2269</v>
      </c>
      <c r="Q117" s="133" t="s">
        <v>2286</v>
      </c>
      <c r="R117" s="133" t="s">
        <v>2287</v>
      </c>
      <c r="S117" s="133" t="s">
        <v>2288</v>
      </c>
      <c r="T117" s="1" t="s">
        <v>18</v>
      </c>
      <c r="U117" s="1" t="s">
        <v>18</v>
      </c>
      <c r="V117" s="1" t="s">
        <v>18</v>
      </c>
      <c r="X117" s="223"/>
      <c r="Y117" s="223"/>
      <c r="Z117" s="223"/>
      <c r="AA117" s="223"/>
      <c r="AB117" s="223"/>
      <c r="AC117" s="223"/>
      <c r="AD117" s="223"/>
      <c r="AE117" s="223"/>
      <c r="AF117" s="223"/>
      <c r="AG117" s="223"/>
      <c r="AH117" s="223"/>
      <c r="AI117" s="223"/>
      <c r="AJ117" s="223"/>
      <c r="AK117" s="223"/>
      <c r="AL117" s="223"/>
      <c r="AM117" s="223"/>
      <c r="AN117" s="223"/>
      <c r="AO117" s="223"/>
      <c r="AP117" s="223"/>
      <c r="AQ117" s="223"/>
      <c r="AR117" s="223"/>
      <c r="AS117" s="223"/>
      <c r="AT117" s="223"/>
      <c r="AU117" s="223"/>
      <c r="AV117" s="223"/>
      <c r="AW117" s="223"/>
      <c r="AX117" s="223"/>
      <c r="AY117" s="223"/>
      <c r="AZ117" s="223"/>
      <c r="BA117" s="223"/>
      <c r="BB117" s="223"/>
      <c r="BC117" s="223"/>
      <c r="BD117" s="223"/>
      <c r="BE117" s="223"/>
      <c r="BF117" s="223"/>
      <c r="BG117" s="223"/>
      <c r="BH117" s="223"/>
      <c r="BI117" s="223"/>
      <c r="BJ117" s="223"/>
    </row>
    <row r="118" spans="9:62" ht="11.25" hidden="1" customHeight="1" x14ac:dyDescent="0.3">
      <c r="I118" s="133">
        <v>57</v>
      </c>
      <c r="J118" s="233">
        <v>1</v>
      </c>
      <c r="K118" s="233">
        <v>1</v>
      </c>
      <c r="L118" s="233">
        <v>1</v>
      </c>
      <c r="M118" s="233">
        <v>0</v>
      </c>
      <c r="N118" s="233">
        <v>0</v>
      </c>
      <c r="O118" s="233">
        <v>1</v>
      </c>
      <c r="P118" s="234" t="s">
        <v>2270</v>
      </c>
      <c r="Q118" s="133" t="s">
        <v>2286</v>
      </c>
      <c r="R118" s="133" t="s">
        <v>2287</v>
      </c>
      <c r="S118" s="133" t="s">
        <v>18</v>
      </c>
      <c r="T118" s="1" t="s">
        <v>18</v>
      </c>
      <c r="U118" s="1" t="s">
        <v>18</v>
      </c>
      <c r="V118" s="133" t="s">
        <v>18</v>
      </c>
      <c r="X118" s="223"/>
      <c r="Y118" s="223"/>
      <c r="Z118" s="223"/>
      <c r="AA118" s="223"/>
      <c r="AB118" s="223"/>
      <c r="AC118" s="223"/>
      <c r="AD118" s="223"/>
      <c r="AE118" s="223"/>
      <c r="AF118" s="223"/>
      <c r="AG118" s="223"/>
      <c r="AH118" s="223"/>
      <c r="AI118" s="223"/>
      <c r="AJ118" s="223"/>
      <c r="AK118" s="223"/>
      <c r="AL118" s="223"/>
      <c r="AM118" s="223"/>
      <c r="AN118" s="223"/>
      <c r="AO118" s="223"/>
      <c r="AP118" s="223"/>
      <c r="AQ118" s="223"/>
      <c r="AR118" s="223"/>
      <c r="AS118" s="223"/>
      <c r="AT118" s="223"/>
      <c r="AU118" s="223"/>
      <c r="AV118" s="223"/>
      <c r="AW118" s="223"/>
      <c r="AX118" s="223"/>
      <c r="AY118" s="223"/>
      <c r="AZ118" s="223"/>
      <c r="BA118" s="223"/>
      <c r="BB118" s="223"/>
      <c r="BC118" s="223"/>
      <c r="BD118" s="223"/>
      <c r="BE118" s="223"/>
      <c r="BF118" s="223"/>
      <c r="BG118" s="223"/>
      <c r="BH118" s="223"/>
      <c r="BI118" s="223"/>
      <c r="BJ118" s="223"/>
    </row>
    <row r="119" spans="9:62" ht="11.25" hidden="1" customHeight="1" x14ac:dyDescent="0.3">
      <c r="I119" s="133">
        <v>58</v>
      </c>
      <c r="J119" s="233">
        <v>1</v>
      </c>
      <c r="K119" s="233">
        <v>1</v>
      </c>
      <c r="L119" s="233">
        <v>1</v>
      </c>
      <c r="M119" s="233">
        <v>0</v>
      </c>
      <c r="N119" s="233">
        <v>1</v>
      </c>
      <c r="O119" s="233">
        <v>0</v>
      </c>
      <c r="P119" s="234" t="s">
        <v>2271</v>
      </c>
      <c r="Q119" s="133" t="s">
        <v>2286</v>
      </c>
      <c r="R119" s="133" t="s">
        <v>2288</v>
      </c>
      <c r="S119" s="1" t="s">
        <v>18</v>
      </c>
      <c r="T119" s="1" t="s">
        <v>18</v>
      </c>
      <c r="U119" s="133" t="s">
        <v>18</v>
      </c>
      <c r="V119" s="1" t="s">
        <v>18</v>
      </c>
      <c r="X119" s="223"/>
      <c r="Y119" s="223"/>
      <c r="Z119" s="223"/>
      <c r="AA119" s="223"/>
      <c r="AB119" s="223"/>
      <c r="AC119" s="223"/>
      <c r="AD119" s="223"/>
      <c r="AE119" s="223"/>
      <c r="AF119" s="223"/>
      <c r="AG119" s="223"/>
      <c r="AH119" s="223"/>
      <c r="AI119" s="223"/>
      <c r="AJ119" s="223"/>
      <c r="AK119" s="223"/>
      <c r="AL119" s="223"/>
      <c r="AM119" s="223"/>
      <c r="AN119" s="223"/>
      <c r="AO119" s="223"/>
      <c r="AP119" s="223"/>
      <c r="AQ119" s="223"/>
      <c r="AR119" s="223"/>
      <c r="AS119" s="223"/>
      <c r="AT119" s="223"/>
      <c r="AU119" s="223"/>
      <c r="AV119" s="223"/>
      <c r="AW119" s="223"/>
      <c r="AX119" s="223"/>
      <c r="AY119" s="223"/>
      <c r="AZ119" s="223"/>
      <c r="BA119" s="223"/>
      <c r="BB119" s="223"/>
      <c r="BC119" s="223"/>
      <c r="BD119" s="223"/>
      <c r="BE119" s="223"/>
      <c r="BF119" s="223"/>
      <c r="BG119" s="223"/>
      <c r="BH119" s="223"/>
      <c r="BI119" s="223"/>
      <c r="BJ119" s="223"/>
    </row>
    <row r="120" spans="9:62" ht="11.25" hidden="1" customHeight="1" x14ac:dyDescent="0.3">
      <c r="I120" s="133">
        <v>59</v>
      </c>
      <c r="J120" s="233">
        <v>1</v>
      </c>
      <c r="K120" s="233">
        <v>1</v>
      </c>
      <c r="L120" s="233">
        <v>1</v>
      </c>
      <c r="M120" s="233">
        <v>0</v>
      </c>
      <c r="N120" s="233">
        <v>1</v>
      </c>
      <c r="O120" s="233">
        <v>1</v>
      </c>
      <c r="P120" s="234" t="s">
        <v>2272</v>
      </c>
      <c r="Q120" s="133" t="s">
        <v>2286</v>
      </c>
      <c r="R120" s="133" t="s">
        <v>18</v>
      </c>
      <c r="S120" s="133" t="s">
        <v>18</v>
      </c>
      <c r="T120" s="1" t="s">
        <v>18</v>
      </c>
      <c r="U120" s="133" t="s">
        <v>18</v>
      </c>
      <c r="V120" s="133" t="s">
        <v>18</v>
      </c>
      <c r="X120" s="223"/>
      <c r="Y120" s="223"/>
      <c r="Z120" s="223"/>
      <c r="AA120" s="223"/>
      <c r="AB120" s="223"/>
      <c r="AC120" s="223"/>
      <c r="AD120" s="223"/>
      <c r="AE120" s="223"/>
      <c r="AF120" s="223"/>
      <c r="AG120" s="223"/>
      <c r="AH120" s="223"/>
      <c r="AI120" s="223"/>
      <c r="AJ120" s="223"/>
      <c r="AK120" s="223"/>
      <c r="AL120" s="223"/>
      <c r="AM120" s="223"/>
      <c r="AN120" s="223"/>
      <c r="AO120" s="223"/>
      <c r="AP120" s="223"/>
      <c r="AQ120" s="223"/>
      <c r="AR120" s="223"/>
      <c r="AS120" s="223"/>
      <c r="AT120" s="223"/>
      <c r="AU120" s="223"/>
      <c r="AV120" s="223"/>
      <c r="AW120" s="223"/>
      <c r="AX120" s="223"/>
      <c r="AY120" s="223"/>
      <c r="AZ120" s="223"/>
      <c r="BA120" s="223"/>
      <c r="BB120" s="223"/>
      <c r="BC120" s="223"/>
      <c r="BD120" s="223"/>
      <c r="BE120" s="223"/>
      <c r="BF120" s="223"/>
      <c r="BG120" s="223"/>
      <c r="BH120" s="223"/>
      <c r="BI120" s="223"/>
      <c r="BJ120" s="223"/>
    </row>
    <row r="121" spans="9:62" ht="11.25" hidden="1" customHeight="1" x14ac:dyDescent="0.3">
      <c r="I121" s="133">
        <v>60</v>
      </c>
      <c r="J121" s="233">
        <v>1</v>
      </c>
      <c r="K121" s="233">
        <v>1</v>
      </c>
      <c r="L121" s="233">
        <v>1</v>
      </c>
      <c r="M121" s="233">
        <v>1</v>
      </c>
      <c r="N121" s="233">
        <v>0</v>
      </c>
      <c r="O121" s="233">
        <v>0</v>
      </c>
      <c r="P121" s="234" t="s">
        <v>2273</v>
      </c>
      <c r="Q121" s="133" t="s">
        <v>2287</v>
      </c>
      <c r="R121" s="133" t="s">
        <v>2288</v>
      </c>
      <c r="S121" s="1" t="s">
        <v>18</v>
      </c>
      <c r="T121" s="133" t="s">
        <v>18</v>
      </c>
      <c r="U121" s="1" t="s">
        <v>18</v>
      </c>
      <c r="V121" s="1" t="s">
        <v>18</v>
      </c>
      <c r="X121" s="223"/>
      <c r="Y121" s="223"/>
      <c r="Z121" s="223"/>
      <c r="AA121" s="223"/>
      <c r="AB121" s="223"/>
      <c r="AC121" s="223"/>
      <c r="AD121" s="223"/>
      <c r="AE121" s="223"/>
      <c r="AF121" s="223"/>
      <c r="AG121" s="223"/>
      <c r="AH121" s="223"/>
      <c r="AI121" s="223"/>
      <c r="AJ121" s="223"/>
      <c r="AK121" s="223"/>
      <c r="AL121" s="223"/>
      <c r="AM121" s="223"/>
      <c r="AN121" s="223"/>
      <c r="AO121" s="223"/>
      <c r="AP121" s="223"/>
      <c r="AQ121" s="223"/>
      <c r="AR121" s="223"/>
      <c r="AS121" s="223"/>
      <c r="AT121" s="223"/>
      <c r="AU121" s="223"/>
      <c r="AV121" s="223"/>
      <c r="AW121" s="223"/>
      <c r="AX121" s="223"/>
      <c r="AY121" s="223"/>
      <c r="AZ121" s="223"/>
      <c r="BA121" s="223"/>
      <c r="BB121" s="223"/>
      <c r="BC121" s="223"/>
      <c r="BD121" s="223"/>
      <c r="BE121" s="223"/>
      <c r="BF121" s="223"/>
      <c r="BG121" s="223"/>
      <c r="BH121" s="223"/>
      <c r="BI121" s="223"/>
      <c r="BJ121" s="223"/>
    </row>
    <row r="122" spans="9:62" ht="11.25" hidden="1" customHeight="1" x14ac:dyDescent="0.3">
      <c r="I122" s="133">
        <v>61</v>
      </c>
      <c r="J122" s="233">
        <v>1</v>
      </c>
      <c r="K122" s="233">
        <v>1</v>
      </c>
      <c r="L122" s="233">
        <v>1</v>
      </c>
      <c r="M122" s="233">
        <v>1</v>
      </c>
      <c r="N122" s="233">
        <v>0</v>
      </c>
      <c r="O122" s="233">
        <v>1</v>
      </c>
      <c r="P122" s="234" t="s">
        <v>2274</v>
      </c>
      <c r="Q122" s="133" t="s">
        <v>2287</v>
      </c>
      <c r="R122" s="133" t="s">
        <v>18</v>
      </c>
      <c r="S122" s="133" t="s">
        <v>18</v>
      </c>
      <c r="T122" s="133" t="s">
        <v>18</v>
      </c>
      <c r="U122" s="1" t="s">
        <v>18</v>
      </c>
      <c r="V122" s="133" t="s">
        <v>18</v>
      </c>
      <c r="X122" s="223"/>
      <c r="Y122" s="223"/>
      <c r="Z122" s="223"/>
      <c r="AA122" s="223"/>
      <c r="AB122" s="223"/>
      <c r="AC122" s="223"/>
      <c r="AD122" s="223"/>
      <c r="AE122" s="223"/>
      <c r="AF122" s="223"/>
      <c r="AG122" s="223"/>
      <c r="AH122" s="223"/>
      <c r="AI122" s="223"/>
      <c r="AJ122" s="223"/>
      <c r="AK122" s="223"/>
      <c r="AL122" s="223"/>
      <c r="AM122" s="223"/>
      <c r="AN122" s="223"/>
      <c r="AO122" s="223"/>
      <c r="AP122" s="223"/>
      <c r="AQ122" s="223"/>
      <c r="AR122" s="223"/>
      <c r="AS122" s="223"/>
      <c r="AT122" s="223"/>
      <c r="AU122" s="223"/>
      <c r="AV122" s="223"/>
      <c r="AW122" s="223"/>
      <c r="AX122" s="223"/>
      <c r="AY122" s="223"/>
      <c r="AZ122" s="223"/>
      <c r="BA122" s="223"/>
      <c r="BB122" s="223"/>
      <c r="BC122" s="223"/>
      <c r="BD122" s="223"/>
      <c r="BE122" s="223"/>
      <c r="BF122" s="223"/>
      <c r="BG122" s="223"/>
      <c r="BH122" s="223"/>
      <c r="BI122" s="223"/>
      <c r="BJ122" s="223"/>
    </row>
    <row r="123" spans="9:62" ht="11.25" hidden="1" customHeight="1" x14ac:dyDescent="0.3">
      <c r="I123" s="133">
        <v>62</v>
      </c>
      <c r="J123" s="233">
        <v>1</v>
      </c>
      <c r="K123" s="233">
        <v>1</v>
      </c>
      <c r="L123" s="233">
        <v>1</v>
      </c>
      <c r="M123" s="233">
        <v>1</v>
      </c>
      <c r="N123" s="233">
        <v>1</v>
      </c>
      <c r="O123" s="233">
        <v>0</v>
      </c>
      <c r="P123" s="234" t="s">
        <v>2275</v>
      </c>
      <c r="Q123" s="133" t="s">
        <v>2288</v>
      </c>
      <c r="R123" s="133" t="s">
        <v>18</v>
      </c>
      <c r="S123" s="133" t="s">
        <v>18</v>
      </c>
      <c r="T123" s="133" t="s">
        <v>18</v>
      </c>
      <c r="U123" s="133" t="s">
        <v>18</v>
      </c>
      <c r="V123" s="1" t="s">
        <v>18</v>
      </c>
      <c r="X123" s="223"/>
      <c r="Y123" s="223"/>
      <c r="Z123" s="223"/>
      <c r="AA123" s="223"/>
      <c r="AB123" s="223"/>
      <c r="AC123" s="223"/>
      <c r="AD123" s="223"/>
      <c r="AE123" s="223"/>
      <c r="AF123" s="223"/>
      <c r="AG123" s="223"/>
      <c r="AH123" s="223"/>
      <c r="AI123" s="223"/>
      <c r="AJ123" s="223"/>
      <c r="AK123" s="223"/>
      <c r="AL123" s="223"/>
      <c r="AM123" s="223"/>
      <c r="AN123" s="223"/>
      <c r="AO123" s="223"/>
      <c r="AP123" s="223"/>
      <c r="AQ123" s="223"/>
      <c r="AR123" s="223"/>
      <c r="AS123" s="223"/>
      <c r="AT123" s="223"/>
      <c r="AU123" s="223"/>
      <c r="AV123" s="223"/>
      <c r="AW123" s="223"/>
      <c r="AX123" s="223"/>
      <c r="AY123" s="223"/>
      <c r="AZ123" s="223"/>
      <c r="BA123" s="223"/>
      <c r="BB123" s="223"/>
      <c r="BC123" s="223"/>
      <c r="BD123" s="223"/>
      <c r="BE123" s="223"/>
      <c r="BF123" s="223"/>
      <c r="BG123" s="223"/>
      <c r="BH123" s="223"/>
      <c r="BI123" s="223"/>
      <c r="BJ123" s="223"/>
    </row>
    <row r="124" spans="9:62" ht="11.25" hidden="1" customHeight="1" x14ac:dyDescent="0.3">
      <c r="I124" s="133">
        <v>63</v>
      </c>
      <c r="J124" s="233">
        <v>1</v>
      </c>
      <c r="K124" s="233">
        <v>1</v>
      </c>
      <c r="L124" s="233">
        <v>1</v>
      </c>
      <c r="M124" s="233">
        <v>1</v>
      </c>
      <c r="N124" s="233">
        <v>1</v>
      </c>
      <c r="O124" s="233">
        <v>1</v>
      </c>
      <c r="P124" s="234" t="s">
        <v>2276</v>
      </c>
      <c r="Q124" s="133" t="s">
        <v>2196</v>
      </c>
      <c r="R124" s="133"/>
      <c r="S124" s="133"/>
      <c r="T124" s="133"/>
      <c r="U124" s="133"/>
      <c r="V124" s="13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3"/>
      <c r="AY124" s="223"/>
      <c r="AZ124" s="223"/>
      <c r="BA124" s="223"/>
      <c r="BB124" s="223"/>
      <c r="BC124" s="223"/>
      <c r="BD124" s="223"/>
      <c r="BE124" s="223"/>
      <c r="BF124" s="223"/>
      <c r="BG124" s="223"/>
      <c r="BH124" s="223"/>
      <c r="BI124" s="223"/>
      <c r="BJ124" s="223"/>
    </row>
    <row r="125" spans="9:62" ht="12.75" hidden="1" customHeight="1" x14ac:dyDescent="0.3">
      <c r="I125" s="239">
        <v>64</v>
      </c>
      <c r="J125" s="240">
        <v>2</v>
      </c>
      <c r="K125" s="240">
        <v>0</v>
      </c>
      <c r="L125" s="240">
        <v>0</v>
      </c>
      <c r="M125" s="240">
        <v>0</v>
      </c>
      <c r="N125" s="240">
        <v>0</v>
      </c>
      <c r="O125" s="240">
        <v>0</v>
      </c>
      <c r="P125" s="234" t="str">
        <f t="shared" ref="P125:P156" si="1">J125&amp;K125&amp;L125&amp;M125&amp;N125&amp;O125</f>
        <v>200000</v>
      </c>
      <c r="Q125" s="133" t="s">
        <v>2286</v>
      </c>
      <c r="R125" s="133" t="s">
        <v>2287</v>
      </c>
      <c r="S125" s="133" t="s">
        <v>2288</v>
      </c>
      <c r="W125" s="133" t="str">
        <f>IF(P125=0,#REF!,"")</f>
        <v/>
      </c>
      <c r="X125" s="133"/>
      <c r="Y125" s="133"/>
      <c r="Z125" s="133"/>
    </row>
    <row r="126" spans="9:62" ht="12.75" hidden="1" customHeight="1" x14ac:dyDescent="0.3">
      <c r="I126" s="239">
        <v>65</v>
      </c>
      <c r="J126" s="240">
        <v>2</v>
      </c>
      <c r="K126" s="240">
        <v>0</v>
      </c>
      <c r="L126" s="240">
        <v>0</v>
      </c>
      <c r="M126" s="240">
        <v>1</v>
      </c>
      <c r="N126" s="240">
        <v>1</v>
      </c>
      <c r="O126" s="240">
        <v>1</v>
      </c>
      <c r="P126" s="234" t="str">
        <f t="shared" si="1"/>
        <v>200111</v>
      </c>
      <c r="Q126" s="133" t="s">
        <v>2196</v>
      </c>
      <c r="R126" s="133" t="s">
        <v>18</v>
      </c>
      <c r="S126" s="133" t="s">
        <v>18</v>
      </c>
    </row>
    <row r="127" spans="9:62" ht="12.75" hidden="1" customHeight="1" x14ac:dyDescent="0.3">
      <c r="I127" s="239">
        <v>66</v>
      </c>
      <c r="J127" s="240">
        <v>2</v>
      </c>
      <c r="K127" s="240">
        <v>0</v>
      </c>
      <c r="L127" s="240">
        <v>0</v>
      </c>
      <c r="M127" s="240">
        <v>1</v>
      </c>
      <c r="N127" s="240">
        <v>1</v>
      </c>
      <c r="O127" s="240">
        <v>0</v>
      </c>
      <c r="P127" s="234" t="str">
        <f t="shared" si="1"/>
        <v>200110</v>
      </c>
      <c r="Q127" s="133" t="s">
        <v>2288</v>
      </c>
      <c r="R127" s="133" t="s">
        <v>18</v>
      </c>
    </row>
    <row r="128" spans="9:62" ht="12.75" hidden="1" customHeight="1" x14ac:dyDescent="0.3">
      <c r="I128" s="239">
        <v>67</v>
      </c>
      <c r="J128" s="240">
        <v>2</v>
      </c>
      <c r="K128" s="240">
        <v>0</v>
      </c>
      <c r="L128" s="240">
        <v>0</v>
      </c>
      <c r="M128" s="240">
        <v>1</v>
      </c>
      <c r="N128" s="240">
        <v>0</v>
      </c>
      <c r="O128" s="240">
        <v>0</v>
      </c>
      <c r="P128" s="234" t="str">
        <f t="shared" si="1"/>
        <v>200100</v>
      </c>
      <c r="Q128" s="133" t="s">
        <v>2287</v>
      </c>
      <c r="R128" s="133" t="s">
        <v>2288</v>
      </c>
    </row>
    <row r="129" spans="9:19" ht="12.75" hidden="1" customHeight="1" x14ac:dyDescent="0.3">
      <c r="I129" s="239">
        <v>68</v>
      </c>
      <c r="J129" s="240">
        <v>2</v>
      </c>
      <c r="K129" s="240">
        <v>0</v>
      </c>
      <c r="L129" s="240">
        <v>0</v>
      </c>
      <c r="M129" s="240">
        <v>0</v>
      </c>
      <c r="N129" s="240">
        <v>0</v>
      </c>
      <c r="O129" s="240">
        <v>1</v>
      </c>
      <c r="P129" s="234" t="str">
        <f t="shared" si="1"/>
        <v>200001</v>
      </c>
      <c r="Q129" s="133" t="s">
        <v>2286</v>
      </c>
      <c r="R129" s="133" t="s">
        <v>2287</v>
      </c>
      <c r="S129" s="133" t="s">
        <v>18</v>
      </c>
    </row>
    <row r="130" spans="9:19" ht="12.75" hidden="1" customHeight="1" x14ac:dyDescent="0.3">
      <c r="I130" s="239">
        <v>69</v>
      </c>
      <c r="J130" s="240">
        <v>2</v>
      </c>
      <c r="K130" s="240">
        <v>0</v>
      </c>
      <c r="L130" s="240">
        <v>0</v>
      </c>
      <c r="M130" s="240">
        <v>0</v>
      </c>
      <c r="N130" s="240">
        <v>1</v>
      </c>
      <c r="O130" s="240">
        <v>1</v>
      </c>
      <c r="P130" s="234" t="str">
        <f t="shared" si="1"/>
        <v>200011</v>
      </c>
      <c r="Q130" s="133" t="s">
        <v>2286</v>
      </c>
      <c r="R130" s="133" t="s">
        <v>18</v>
      </c>
      <c r="S130" s="133" t="s">
        <v>18</v>
      </c>
    </row>
    <row r="131" spans="9:19" ht="12.75" hidden="1" customHeight="1" x14ac:dyDescent="0.3">
      <c r="I131" s="239">
        <v>70</v>
      </c>
      <c r="J131" s="240">
        <v>2</v>
      </c>
      <c r="K131" s="240">
        <v>0</v>
      </c>
      <c r="L131" s="240">
        <v>0</v>
      </c>
      <c r="M131" s="240">
        <v>1</v>
      </c>
      <c r="N131" s="240">
        <v>0</v>
      </c>
      <c r="O131" s="240">
        <v>1</v>
      </c>
      <c r="P131" s="234" t="str">
        <f t="shared" si="1"/>
        <v>200101</v>
      </c>
      <c r="Q131" s="133" t="s">
        <v>2287</v>
      </c>
      <c r="S131" s="133" t="s">
        <v>18</v>
      </c>
    </row>
    <row r="132" spans="9:19" ht="12.75" hidden="1" customHeight="1" x14ac:dyDescent="0.3">
      <c r="I132" s="239">
        <v>71</v>
      </c>
      <c r="J132" s="240">
        <v>2</v>
      </c>
      <c r="K132" s="240">
        <v>0</v>
      </c>
      <c r="L132" s="240">
        <v>0</v>
      </c>
      <c r="M132" s="240">
        <v>0</v>
      </c>
      <c r="N132" s="240">
        <v>1</v>
      </c>
      <c r="O132" s="240">
        <v>0</v>
      </c>
      <c r="P132" s="234" t="str">
        <f t="shared" si="1"/>
        <v>200010</v>
      </c>
      <c r="Q132" s="133" t="s">
        <v>2286</v>
      </c>
      <c r="R132" s="133" t="s">
        <v>2288</v>
      </c>
    </row>
    <row r="133" spans="9:19" ht="12.75" hidden="1" customHeight="1" x14ac:dyDescent="0.3">
      <c r="I133" s="239">
        <v>72</v>
      </c>
      <c r="J133" s="240">
        <v>2</v>
      </c>
      <c r="K133" s="240">
        <v>1</v>
      </c>
      <c r="L133" s="240">
        <v>0</v>
      </c>
      <c r="M133" s="240">
        <v>0</v>
      </c>
      <c r="N133" s="240">
        <v>0</v>
      </c>
      <c r="O133" s="240">
        <v>0</v>
      </c>
      <c r="P133" s="234" t="str">
        <f t="shared" si="1"/>
        <v>210000</v>
      </c>
      <c r="Q133" s="133" t="s">
        <v>2286</v>
      </c>
      <c r="R133" s="133" t="s">
        <v>2287</v>
      </c>
      <c r="S133" s="133" t="s">
        <v>2288</v>
      </c>
    </row>
    <row r="134" spans="9:19" ht="12.75" hidden="1" customHeight="1" x14ac:dyDescent="0.3">
      <c r="I134" s="239">
        <v>73</v>
      </c>
      <c r="J134" s="240">
        <v>2</v>
      </c>
      <c r="K134" s="240">
        <v>1</v>
      </c>
      <c r="L134" s="240">
        <v>0</v>
      </c>
      <c r="M134" s="240">
        <v>1</v>
      </c>
      <c r="N134" s="240">
        <v>1</v>
      </c>
      <c r="O134" s="240">
        <v>1</v>
      </c>
      <c r="P134" s="234" t="str">
        <f t="shared" si="1"/>
        <v>210111</v>
      </c>
      <c r="Q134" s="133" t="s">
        <v>2196</v>
      </c>
      <c r="R134" s="133" t="s">
        <v>18</v>
      </c>
      <c r="S134" s="133" t="s">
        <v>18</v>
      </c>
    </row>
    <row r="135" spans="9:19" ht="12.75" hidden="1" customHeight="1" x14ac:dyDescent="0.3">
      <c r="I135" s="239">
        <v>74</v>
      </c>
      <c r="J135" s="240">
        <v>2</v>
      </c>
      <c r="K135" s="240">
        <v>1</v>
      </c>
      <c r="L135" s="240">
        <v>0</v>
      </c>
      <c r="M135" s="240">
        <v>1</v>
      </c>
      <c r="N135" s="240">
        <v>1</v>
      </c>
      <c r="O135" s="240">
        <v>0</v>
      </c>
      <c r="P135" s="234" t="str">
        <f t="shared" si="1"/>
        <v>210110</v>
      </c>
      <c r="Q135" s="133" t="s">
        <v>2288</v>
      </c>
      <c r="R135" s="133" t="s">
        <v>18</v>
      </c>
    </row>
    <row r="136" spans="9:19" ht="12.75" hidden="1" customHeight="1" x14ac:dyDescent="0.3">
      <c r="I136" s="239">
        <v>75</v>
      </c>
      <c r="J136" s="240">
        <v>2</v>
      </c>
      <c r="K136" s="240">
        <v>1</v>
      </c>
      <c r="L136" s="240">
        <v>0</v>
      </c>
      <c r="M136" s="240">
        <v>1</v>
      </c>
      <c r="N136" s="240">
        <v>0</v>
      </c>
      <c r="O136" s="240">
        <v>0</v>
      </c>
      <c r="P136" s="234" t="str">
        <f t="shared" si="1"/>
        <v>210100</v>
      </c>
      <c r="Q136" s="133" t="s">
        <v>2287</v>
      </c>
      <c r="R136" s="133" t="s">
        <v>2288</v>
      </c>
    </row>
    <row r="137" spans="9:19" ht="12.75" hidden="1" customHeight="1" x14ac:dyDescent="0.3">
      <c r="I137" s="239">
        <v>76</v>
      </c>
      <c r="J137" s="240">
        <v>2</v>
      </c>
      <c r="K137" s="240">
        <v>1</v>
      </c>
      <c r="L137" s="240">
        <v>0</v>
      </c>
      <c r="M137" s="240">
        <v>0</v>
      </c>
      <c r="N137" s="240">
        <v>0</v>
      </c>
      <c r="O137" s="240">
        <v>1</v>
      </c>
      <c r="P137" s="234" t="str">
        <f t="shared" si="1"/>
        <v>210001</v>
      </c>
      <c r="Q137" s="133" t="s">
        <v>2286</v>
      </c>
      <c r="R137" s="133" t="s">
        <v>2287</v>
      </c>
      <c r="S137" s="133" t="s">
        <v>18</v>
      </c>
    </row>
    <row r="138" spans="9:19" ht="12.75" hidden="1" customHeight="1" x14ac:dyDescent="0.3">
      <c r="I138" s="239">
        <v>77</v>
      </c>
      <c r="J138" s="240">
        <v>2</v>
      </c>
      <c r="K138" s="240">
        <v>1</v>
      </c>
      <c r="L138" s="240">
        <v>0</v>
      </c>
      <c r="M138" s="240">
        <v>0</v>
      </c>
      <c r="N138" s="240">
        <v>1</v>
      </c>
      <c r="O138" s="240">
        <v>1</v>
      </c>
      <c r="P138" s="234" t="str">
        <f t="shared" si="1"/>
        <v>210011</v>
      </c>
      <c r="Q138" s="133" t="s">
        <v>2286</v>
      </c>
      <c r="R138" s="133" t="s">
        <v>18</v>
      </c>
      <c r="S138" s="133" t="s">
        <v>18</v>
      </c>
    </row>
    <row r="139" spans="9:19" ht="12.75" hidden="1" customHeight="1" x14ac:dyDescent="0.3">
      <c r="I139" s="239">
        <v>78</v>
      </c>
      <c r="J139" s="240">
        <v>2</v>
      </c>
      <c r="K139" s="240">
        <v>1</v>
      </c>
      <c r="L139" s="240">
        <v>0</v>
      </c>
      <c r="M139" s="240">
        <v>1</v>
      </c>
      <c r="N139" s="240">
        <v>0</v>
      </c>
      <c r="O139" s="240">
        <v>1</v>
      </c>
      <c r="P139" s="234" t="str">
        <f t="shared" si="1"/>
        <v>210101</v>
      </c>
      <c r="Q139" s="133" t="s">
        <v>2287</v>
      </c>
      <c r="S139" s="133" t="s">
        <v>18</v>
      </c>
    </row>
    <row r="140" spans="9:19" ht="12.75" hidden="1" customHeight="1" x14ac:dyDescent="0.3">
      <c r="I140" s="239">
        <v>79</v>
      </c>
      <c r="J140" s="240">
        <v>2</v>
      </c>
      <c r="K140" s="240">
        <v>1</v>
      </c>
      <c r="L140" s="240">
        <v>0</v>
      </c>
      <c r="M140" s="240">
        <v>0</v>
      </c>
      <c r="N140" s="240">
        <v>1</v>
      </c>
      <c r="O140" s="240">
        <v>0</v>
      </c>
      <c r="P140" s="234" t="str">
        <f t="shared" si="1"/>
        <v>210010</v>
      </c>
      <c r="Q140" s="133" t="s">
        <v>2286</v>
      </c>
      <c r="R140" s="133" t="s">
        <v>2288</v>
      </c>
    </row>
    <row r="141" spans="9:19" ht="12.75" hidden="1" customHeight="1" x14ac:dyDescent="0.3">
      <c r="I141" s="239">
        <v>80</v>
      </c>
      <c r="J141" s="240">
        <v>2</v>
      </c>
      <c r="K141" s="240">
        <v>0</v>
      </c>
      <c r="L141" s="240">
        <v>1</v>
      </c>
      <c r="M141" s="240">
        <v>0</v>
      </c>
      <c r="N141" s="240">
        <v>0</v>
      </c>
      <c r="O141" s="240">
        <v>0</v>
      </c>
      <c r="P141" s="234" t="str">
        <f t="shared" si="1"/>
        <v>201000</v>
      </c>
      <c r="Q141" s="133" t="s">
        <v>2286</v>
      </c>
      <c r="R141" s="133" t="s">
        <v>2287</v>
      </c>
      <c r="S141" s="133" t="s">
        <v>2288</v>
      </c>
    </row>
    <row r="142" spans="9:19" ht="12.75" hidden="1" customHeight="1" x14ac:dyDescent="0.3">
      <c r="I142" s="239">
        <v>81</v>
      </c>
      <c r="J142" s="240">
        <v>2</v>
      </c>
      <c r="K142" s="240">
        <v>0</v>
      </c>
      <c r="L142" s="240">
        <v>1</v>
      </c>
      <c r="M142" s="240">
        <v>1</v>
      </c>
      <c r="N142" s="240">
        <v>1</v>
      </c>
      <c r="O142" s="240">
        <v>1</v>
      </c>
      <c r="P142" s="234" t="str">
        <f t="shared" si="1"/>
        <v>201111</v>
      </c>
      <c r="Q142" s="133" t="s">
        <v>2196</v>
      </c>
      <c r="R142" s="133" t="s">
        <v>18</v>
      </c>
      <c r="S142" s="133" t="s">
        <v>18</v>
      </c>
    </row>
    <row r="143" spans="9:19" ht="12.75" hidden="1" customHeight="1" x14ac:dyDescent="0.3">
      <c r="I143" s="239">
        <v>82</v>
      </c>
      <c r="J143" s="240">
        <v>2</v>
      </c>
      <c r="K143" s="240">
        <v>0</v>
      </c>
      <c r="L143" s="240">
        <v>1</v>
      </c>
      <c r="M143" s="240">
        <v>1</v>
      </c>
      <c r="N143" s="240">
        <v>1</v>
      </c>
      <c r="O143" s="240">
        <v>0</v>
      </c>
      <c r="P143" s="234" t="str">
        <f t="shared" si="1"/>
        <v>201110</v>
      </c>
      <c r="Q143" s="133" t="s">
        <v>2288</v>
      </c>
      <c r="R143" s="133" t="s">
        <v>18</v>
      </c>
    </row>
    <row r="144" spans="9:19" ht="12.75" hidden="1" customHeight="1" x14ac:dyDescent="0.3">
      <c r="I144" s="239">
        <v>83</v>
      </c>
      <c r="J144" s="240">
        <v>2</v>
      </c>
      <c r="K144" s="240">
        <v>0</v>
      </c>
      <c r="L144" s="240">
        <v>1</v>
      </c>
      <c r="M144" s="240">
        <v>1</v>
      </c>
      <c r="N144" s="240">
        <v>0</v>
      </c>
      <c r="O144" s="240">
        <v>0</v>
      </c>
      <c r="P144" s="234" t="str">
        <f t="shared" si="1"/>
        <v>201100</v>
      </c>
      <c r="Q144" s="133" t="s">
        <v>2287</v>
      </c>
      <c r="R144" s="133" t="s">
        <v>2288</v>
      </c>
    </row>
    <row r="145" spans="9:19" ht="12.75" hidden="1" customHeight="1" x14ac:dyDescent="0.3">
      <c r="I145" s="239">
        <v>84</v>
      </c>
      <c r="J145" s="240">
        <v>2</v>
      </c>
      <c r="K145" s="240">
        <v>0</v>
      </c>
      <c r="L145" s="240">
        <v>1</v>
      </c>
      <c r="M145" s="240">
        <v>0</v>
      </c>
      <c r="N145" s="240">
        <v>0</v>
      </c>
      <c r="O145" s="240">
        <v>1</v>
      </c>
      <c r="P145" s="234" t="str">
        <f t="shared" si="1"/>
        <v>201001</v>
      </c>
      <c r="Q145" s="133" t="s">
        <v>2286</v>
      </c>
      <c r="R145" s="133" t="s">
        <v>2287</v>
      </c>
      <c r="S145" s="133" t="s">
        <v>18</v>
      </c>
    </row>
    <row r="146" spans="9:19" ht="12.75" hidden="1" customHeight="1" x14ac:dyDescent="0.3">
      <c r="I146" s="239">
        <v>85</v>
      </c>
      <c r="J146" s="240">
        <v>2</v>
      </c>
      <c r="K146" s="240">
        <v>0</v>
      </c>
      <c r="L146" s="240">
        <v>1</v>
      </c>
      <c r="M146" s="240">
        <v>0</v>
      </c>
      <c r="N146" s="240">
        <v>1</v>
      </c>
      <c r="O146" s="240">
        <v>1</v>
      </c>
      <c r="P146" s="234" t="str">
        <f t="shared" si="1"/>
        <v>201011</v>
      </c>
      <c r="Q146" s="133" t="s">
        <v>2286</v>
      </c>
      <c r="R146" s="133" t="s">
        <v>18</v>
      </c>
      <c r="S146" s="133" t="s">
        <v>18</v>
      </c>
    </row>
    <row r="147" spans="9:19" ht="12.75" hidden="1" customHeight="1" x14ac:dyDescent="0.3">
      <c r="I147" s="239">
        <v>86</v>
      </c>
      <c r="J147" s="240">
        <v>2</v>
      </c>
      <c r="K147" s="240">
        <v>0</v>
      </c>
      <c r="L147" s="240">
        <v>1</v>
      </c>
      <c r="M147" s="240">
        <v>1</v>
      </c>
      <c r="N147" s="240">
        <v>0</v>
      </c>
      <c r="O147" s="240">
        <v>1</v>
      </c>
      <c r="P147" s="234" t="str">
        <f t="shared" si="1"/>
        <v>201101</v>
      </c>
      <c r="Q147" s="133" t="s">
        <v>2287</v>
      </c>
      <c r="S147" s="133" t="s">
        <v>18</v>
      </c>
    </row>
    <row r="148" spans="9:19" ht="12.75" hidden="1" customHeight="1" x14ac:dyDescent="0.3">
      <c r="I148" s="239">
        <v>87</v>
      </c>
      <c r="J148" s="240">
        <v>2</v>
      </c>
      <c r="K148" s="240">
        <v>0</v>
      </c>
      <c r="L148" s="240">
        <v>1</v>
      </c>
      <c r="M148" s="240">
        <v>0</v>
      </c>
      <c r="N148" s="240">
        <v>1</v>
      </c>
      <c r="O148" s="240">
        <v>0</v>
      </c>
      <c r="P148" s="234" t="str">
        <f t="shared" si="1"/>
        <v>201010</v>
      </c>
      <c r="Q148" s="133" t="s">
        <v>2286</v>
      </c>
      <c r="R148" s="133" t="s">
        <v>2288</v>
      </c>
    </row>
    <row r="149" spans="9:19" ht="12.75" hidden="1" customHeight="1" x14ac:dyDescent="0.3">
      <c r="I149" s="239">
        <v>88</v>
      </c>
      <c r="J149" s="240">
        <v>2</v>
      </c>
      <c r="K149" s="240">
        <v>1</v>
      </c>
      <c r="L149" s="240">
        <v>1</v>
      </c>
      <c r="M149" s="240">
        <v>0</v>
      </c>
      <c r="N149" s="240">
        <v>0</v>
      </c>
      <c r="O149" s="240">
        <v>0</v>
      </c>
      <c r="P149" s="234" t="str">
        <f t="shared" si="1"/>
        <v>211000</v>
      </c>
      <c r="Q149" s="133" t="s">
        <v>2286</v>
      </c>
      <c r="R149" s="133" t="s">
        <v>2287</v>
      </c>
      <c r="S149" s="133" t="s">
        <v>2288</v>
      </c>
    </row>
    <row r="150" spans="9:19" ht="12.75" hidden="1" customHeight="1" x14ac:dyDescent="0.3">
      <c r="I150" s="239">
        <v>89</v>
      </c>
      <c r="J150" s="240">
        <v>2</v>
      </c>
      <c r="K150" s="240">
        <v>1</v>
      </c>
      <c r="L150" s="240">
        <v>1</v>
      </c>
      <c r="M150" s="240">
        <v>1</v>
      </c>
      <c r="N150" s="240">
        <v>1</v>
      </c>
      <c r="O150" s="240">
        <v>1</v>
      </c>
      <c r="P150" s="234" t="str">
        <f t="shared" si="1"/>
        <v>211111</v>
      </c>
      <c r="Q150" s="133" t="s">
        <v>2196</v>
      </c>
      <c r="R150" s="133" t="s">
        <v>18</v>
      </c>
      <c r="S150" s="133" t="s">
        <v>18</v>
      </c>
    </row>
    <row r="151" spans="9:19" ht="12.75" hidden="1" customHeight="1" x14ac:dyDescent="0.3">
      <c r="I151" s="239">
        <v>90</v>
      </c>
      <c r="J151" s="240">
        <v>2</v>
      </c>
      <c r="K151" s="240">
        <v>1</v>
      </c>
      <c r="L151" s="240">
        <v>1</v>
      </c>
      <c r="M151" s="240">
        <v>1</v>
      </c>
      <c r="N151" s="240">
        <v>1</v>
      </c>
      <c r="O151" s="240">
        <v>0</v>
      </c>
      <c r="P151" s="234" t="str">
        <f t="shared" si="1"/>
        <v>211110</v>
      </c>
      <c r="Q151" s="133" t="s">
        <v>2288</v>
      </c>
      <c r="R151" s="133" t="s">
        <v>18</v>
      </c>
    </row>
    <row r="152" spans="9:19" ht="12.75" hidden="1" customHeight="1" x14ac:dyDescent="0.3">
      <c r="I152" s="239">
        <v>91</v>
      </c>
      <c r="J152" s="240">
        <v>2</v>
      </c>
      <c r="K152" s="240">
        <v>1</v>
      </c>
      <c r="L152" s="240">
        <v>1</v>
      </c>
      <c r="M152" s="240">
        <v>1</v>
      </c>
      <c r="N152" s="240">
        <v>0</v>
      </c>
      <c r="O152" s="240">
        <v>0</v>
      </c>
      <c r="P152" s="234" t="str">
        <f t="shared" si="1"/>
        <v>211100</v>
      </c>
      <c r="Q152" s="133" t="s">
        <v>2287</v>
      </c>
      <c r="R152" s="133" t="s">
        <v>2288</v>
      </c>
    </row>
    <row r="153" spans="9:19" ht="12.75" hidden="1" customHeight="1" x14ac:dyDescent="0.3">
      <c r="I153" s="239">
        <v>92</v>
      </c>
      <c r="J153" s="240">
        <v>2</v>
      </c>
      <c r="K153" s="240">
        <v>1</v>
      </c>
      <c r="L153" s="240">
        <v>1</v>
      </c>
      <c r="M153" s="240">
        <v>0</v>
      </c>
      <c r="N153" s="240">
        <v>0</v>
      </c>
      <c r="O153" s="240">
        <v>1</v>
      </c>
      <c r="P153" s="234" t="str">
        <f t="shared" si="1"/>
        <v>211001</v>
      </c>
      <c r="Q153" s="133" t="s">
        <v>2286</v>
      </c>
      <c r="R153" s="133" t="s">
        <v>2287</v>
      </c>
      <c r="S153" s="133" t="s">
        <v>18</v>
      </c>
    </row>
    <row r="154" spans="9:19" ht="12.75" hidden="1" customHeight="1" x14ac:dyDescent="0.3">
      <c r="I154" s="239">
        <v>93</v>
      </c>
      <c r="J154" s="240">
        <v>2</v>
      </c>
      <c r="K154" s="240">
        <v>1</v>
      </c>
      <c r="L154" s="240">
        <v>1</v>
      </c>
      <c r="M154" s="240">
        <v>0</v>
      </c>
      <c r="N154" s="240">
        <v>1</v>
      </c>
      <c r="O154" s="240">
        <v>1</v>
      </c>
      <c r="P154" s="234" t="str">
        <f t="shared" si="1"/>
        <v>211011</v>
      </c>
      <c r="Q154" s="133" t="s">
        <v>2286</v>
      </c>
      <c r="R154" s="133" t="s">
        <v>18</v>
      </c>
      <c r="S154" s="133" t="s">
        <v>18</v>
      </c>
    </row>
    <row r="155" spans="9:19" ht="12.75" hidden="1" customHeight="1" x14ac:dyDescent="0.3">
      <c r="I155" s="239">
        <v>94</v>
      </c>
      <c r="J155" s="240">
        <v>2</v>
      </c>
      <c r="K155" s="240">
        <v>1</v>
      </c>
      <c r="L155" s="240">
        <v>1</v>
      </c>
      <c r="M155" s="240">
        <v>1</v>
      </c>
      <c r="N155" s="240">
        <v>0</v>
      </c>
      <c r="O155" s="240">
        <v>1</v>
      </c>
      <c r="P155" s="234" t="str">
        <f t="shared" si="1"/>
        <v>211101</v>
      </c>
      <c r="Q155" s="133" t="s">
        <v>2287</v>
      </c>
      <c r="S155" s="133" t="s">
        <v>18</v>
      </c>
    </row>
    <row r="156" spans="9:19" ht="12.75" hidden="1" customHeight="1" x14ac:dyDescent="0.3">
      <c r="I156" s="239">
        <v>95</v>
      </c>
      <c r="J156" s="240">
        <v>2</v>
      </c>
      <c r="K156" s="240">
        <v>1</v>
      </c>
      <c r="L156" s="240">
        <v>1</v>
      </c>
      <c r="M156" s="240">
        <v>0</v>
      </c>
      <c r="N156" s="240">
        <v>1</v>
      </c>
      <c r="O156" s="240">
        <v>0</v>
      </c>
      <c r="P156" s="234" t="str">
        <f t="shared" si="1"/>
        <v>211010</v>
      </c>
      <c r="Q156" s="133" t="s">
        <v>2286</v>
      </c>
      <c r="R156" s="133" t="s">
        <v>2288</v>
      </c>
    </row>
    <row r="157" spans="9:19" hidden="1" x14ac:dyDescent="0.3">
      <c r="O157" s="237"/>
    </row>
    <row r="158" spans="9:19" hidden="1" x14ac:dyDescent="0.3">
      <c r="O158" s="237"/>
    </row>
    <row r="159" spans="9:19" hidden="1" x14ac:dyDescent="0.3">
      <c r="L159" s="235"/>
      <c r="M159" s="235"/>
      <c r="N159" s="238"/>
    </row>
    <row r="160" spans="9:19" hidden="1" x14ac:dyDescent="0.3">
      <c r="L160" s="235"/>
      <c r="N160" s="238"/>
    </row>
    <row r="161" spans="12:14" hidden="1" x14ac:dyDescent="0.3">
      <c r="N161" s="238"/>
    </row>
    <row r="162" spans="12:14" hidden="1" x14ac:dyDescent="0.3">
      <c r="N162" s="238"/>
    </row>
    <row r="163" spans="12:14" hidden="1" x14ac:dyDescent="0.3">
      <c r="L163" s="235"/>
      <c r="N163" s="236"/>
    </row>
    <row r="164" spans="12:14" hidden="1" x14ac:dyDescent="0.3">
      <c r="L164" s="235"/>
      <c r="N164" s="236"/>
    </row>
    <row r="165" spans="12:14" hidden="1" x14ac:dyDescent="0.3">
      <c r="N165" s="236"/>
    </row>
    <row r="166" spans="12:14" hidden="1" x14ac:dyDescent="0.3">
      <c r="L166" s="235"/>
      <c r="N166" s="238"/>
    </row>
  </sheetData>
  <sheetProtection algorithmName="SHA-512" hashValue="8Jb7KDHs5pNN2APX4GQhgP2xEuiKx4Db374JlrBjq3kWkwJTTVmXN65EPeoRgHbzk7VgWvSCPJBZzYZ6iTtmhw==" saltValue="k6zwcuwY/i2qACfFvgWYdw==" spinCount="100000" sheet="1" objects="1" scenarios="1"/>
  <autoFilter ref="J59:O124"/>
  <sortState ref="I61:P124">
    <sortCondition ref="P61:P124"/>
  </sortState>
  <mergeCells count="18">
    <mergeCell ref="C16:I16"/>
    <mergeCell ref="C12:I12"/>
    <mergeCell ref="C13:I13"/>
    <mergeCell ref="C14:I14"/>
    <mergeCell ref="C15:I15"/>
    <mergeCell ref="B1:I1"/>
    <mergeCell ref="C8:I8"/>
    <mergeCell ref="C9:I9"/>
    <mergeCell ref="C10:I10"/>
    <mergeCell ref="C3:I3"/>
    <mergeCell ref="C4:I4"/>
    <mergeCell ref="C5:I5"/>
    <mergeCell ref="C6:I6"/>
    <mergeCell ref="C7:I7"/>
    <mergeCell ref="B10:B15"/>
    <mergeCell ref="C11:I11"/>
    <mergeCell ref="B4:B6"/>
    <mergeCell ref="B8:B9"/>
  </mergeCells>
  <conditionalFormatting sqref="C6:I6">
    <cfRule type="containsText" dxfId="6" priority="9" stopIfTrue="1" operator="containsText" text="wszystkie dane zostały wprowadzone">
      <formula>NOT(ISERROR(SEARCH("wszystkie dane zostały wprowadzone",C6)))</formula>
    </cfRule>
  </conditionalFormatting>
  <conditionalFormatting sqref="C6:I6">
    <cfRule type="containsText" dxfId="5" priority="6" operator="containsText" text="wszystkie dane zostały wprowadzone">
      <formula>NOT(ISERROR(SEARCH("wszystkie dane zostały wprowadzone",C6)))</formula>
    </cfRule>
  </conditionalFormatting>
  <conditionalFormatting sqref="C4:I6">
    <cfRule type="expression" dxfId="4" priority="5" stopIfTrue="1">
      <formula>C$4="wszystkie dane zostały wprowadzone"</formula>
    </cfRule>
  </conditionalFormatting>
  <conditionalFormatting sqref="C7:I7">
    <cfRule type="expression" dxfId="3" priority="4">
      <formula>C$7="wszystkie dane zostały wprowadzone"</formula>
    </cfRule>
  </conditionalFormatting>
  <conditionalFormatting sqref="C8:I9">
    <cfRule type="expression" dxfId="2" priority="3">
      <formula>C$8="wszystkie dane zostały wprowadzone"</formula>
    </cfRule>
  </conditionalFormatting>
  <conditionalFormatting sqref="C10:I15">
    <cfRule type="expression" dxfId="1" priority="2">
      <formula>C$10="wszystkie dane zostały wprowadzone"</formula>
    </cfRule>
  </conditionalFormatting>
  <conditionalFormatting sqref="C16:I16">
    <cfRule type="expression" dxfId="0" priority="1">
      <formula>C$16="wszystkie dane zostały wprowadzone"</formula>
    </cfRule>
  </conditionalFormatting>
  <pageMargins left="0.23622047244094491" right="0.23622047244094491" top="0.47244094488188981" bottom="0.74803149606299213" header="0.31496062992125984" footer="0.31496062992125984"/>
  <pageSetup paperSize="9" scale="60" orientation="portrait" r:id="rId1"/>
  <headerFooter>
    <oddFooter>&amp;C&amp;A</oddFooter>
  </headerFooter>
  <ignoredErrors>
    <ignoredError sqref="K60:P60 P124 P61 P62 P63 P64 P65 P66 P67 P68 P69 P70 P71 P72 P73 P74 P75 P76 P77 P78 P79 P80 P81 P82 P83 P84 P85 P86 P87 P88 P89 P90 P91 P92 P93 P94 P95 P96 P97 P98 P99 P100 P101 P102 P103 P104 P105 P106 P107 P108 P109 P110 P111 P112 P113 P114 P115 P116 P117 P118 P119 P120 P121 P122 P123 D4:I4 C5:I6 D16:I16 D7:I7 D9:I9 C16 K5:K6 K9 K11:K15 D15:I15 D10:I10 D11:I11 D12:I12 D13:I13 D14:I14 D8:I8"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tabColor rgb="FF0070C0"/>
  </sheetPr>
  <dimension ref="A1:O96"/>
  <sheetViews>
    <sheetView showGridLines="0" showRowColHeaders="0" zoomScaleNormal="100" workbookViewId="0">
      <selection activeCell="B5" sqref="B5:L6"/>
    </sheetView>
  </sheetViews>
  <sheetFormatPr defaultColWidth="0" defaultRowHeight="16.5" zeroHeight="1" x14ac:dyDescent="0.3"/>
  <cols>
    <col min="1" max="1" width="2.85546875" style="9" customWidth="1"/>
    <col min="2" max="2" width="9.42578125" style="1" customWidth="1"/>
    <col min="3" max="3" width="14.7109375" style="1" customWidth="1"/>
    <col min="4" max="4" width="8.5703125" style="1" customWidth="1"/>
    <col min="5" max="5" width="8.42578125" style="1" customWidth="1"/>
    <col min="6" max="6" width="9" style="1" customWidth="1"/>
    <col min="7" max="7" width="3.42578125" style="1" customWidth="1"/>
    <col min="8" max="8" width="18.28515625" style="1" customWidth="1"/>
    <col min="9" max="11" width="18.140625" style="1" customWidth="1"/>
    <col min="12" max="12" width="9" style="1" customWidth="1"/>
    <col min="13" max="13" width="2.85546875" style="9" customWidth="1"/>
    <col min="14" max="14" width="9.140625" style="9" hidden="1" customWidth="1"/>
    <col min="15" max="15" width="0" style="9" hidden="1" customWidth="1"/>
    <col min="16" max="16384" width="9.140625" style="9" hidden="1"/>
  </cols>
  <sheetData>
    <row r="1" spans="2:15" x14ac:dyDescent="0.3">
      <c r="B1" s="8"/>
      <c r="C1" s="8"/>
      <c r="D1" s="8"/>
      <c r="E1" s="8"/>
      <c r="F1" s="8"/>
      <c r="G1" s="8"/>
      <c r="H1" s="8"/>
      <c r="I1" s="8"/>
      <c r="J1" s="8"/>
      <c r="K1" s="8"/>
      <c r="L1" s="8"/>
    </row>
    <row r="2" spans="2:15" x14ac:dyDescent="0.3">
      <c r="B2" s="8"/>
      <c r="C2" s="8"/>
      <c r="D2" s="8"/>
      <c r="E2" s="8"/>
      <c r="F2" s="8"/>
      <c r="G2" s="8"/>
      <c r="H2" s="8"/>
      <c r="I2" s="8"/>
      <c r="J2" s="8"/>
      <c r="K2" s="8"/>
      <c r="L2" s="8"/>
    </row>
    <row r="3" spans="2:15" x14ac:dyDescent="0.3">
      <c r="B3" s="8"/>
      <c r="C3" s="8"/>
      <c r="D3" s="8"/>
      <c r="E3" s="8"/>
      <c r="F3" s="8"/>
      <c r="G3" s="8"/>
      <c r="H3" s="8"/>
      <c r="I3" s="8"/>
      <c r="J3" s="8"/>
      <c r="K3" s="8"/>
      <c r="L3" s="8"/>
    </row>
    <row r="4" spans="2:15" ht="9.75" customHeight="1" x14ac:dyDescent="0.3">
      <c r="B4" s="8"/>
      <c r="C4" s="8"/>
      <c r="D4" s="8"/>
      <c r="E4" s="8"/>
      <c r="F4" s="8"/>
      <c r="G4" s="8"/>
      <c r="H4" s="8"/>
      <c r="I4" s="8"/>
      <c r="J4" s="8"/>
      <c r="K4" s="8"/>
      <c r="L4" s="8"/>
    </row>
    <row r="5" spans="2:15" ht="27" customHeight="1" x14ac:dyDescent="0.25">
      <c r="B5" s="305" t="s">
        <v>2409</v>
      </c>
      <c r="C5" s="306"/>
      <c r="D5" s="306"/>
      <c r="E5" s="306"/>
      <c r="F5" s="306"/>
      <c r="G5" s="306"/>
      <c r="H5" s="306"/>
      <c r="I5" s="306"/>
      <c r="J5" s="306"/>
      <c r="K5" s="306"/>
      <c r="L5" s="306"/>
      <c r="O5"/>
    </row>
    <row r="6" spans="2:15" ht="27" customHeight="1" x14ac:dyDescent="0.25">
      <c r="B6" s="306"/>
      <c r="C6" s="306"/>
      <c r="D6" s="306"/>
      <c r="E6" s="306"/>
      <c r="F6" s="306"/>
      <c r="G6" s="306"/>
      <c r="H6" s="306"/>
      <c r="I6" s="306"/>
      <c r="J6" s="306"/>
      <c r="K6" s="306"/>
      <c r="L6" s="306"/>
      <c r="O6"/>
    </row>
    <row r="7" spans="2:15" ht="2.1" customHeight="1" x14ac:dyDescent="0.3">
      <c r="O7"/>
    </row>
    <row r="8" spans="2:15" ht="23.1" customHeight="1" x14ac:dyDescent="0.25">
      <c r="B8" s="307" t="s">
        <v>2293</v>
      </c>
      <c r="C8" s="307"/>
      <c r="D8" s="307"/>
      <c r="E8" s="307"/>
      <c r="F8" s="307"/>
      <c r="G8" s="307"/>
      <c r="H8" s="307"/>
      <c r="I8" s="307"/>
      <c r="J8" s="307"/>
      <c r="K8" s="307"/>
      <c r="L8" s="307"/>
      <c r="O8"/>
    </row>
    <row r="9" spans="2:15" ht="15.95" customHeight="1" x14ac:dyDescent="0.25">
      <c r="B9" s="308" t="s">
        <v>0</v>
      </c>
      <c r="C9" s="308"/>
      <c r="D9" s="308"/>
      <c r="E9" s="308"/>
      <c r="F9" s="308"/>
      <c r="G9" s="308"/>
      <c r="H9" s="308"/>
      <c r="I9" s="308"/>
      <c r="J9" s="308"/>
      <c r="K9" s="308"/>
      <c r="L9" s="308"/>
      <c r="O9"/>
    </row>
    <row r="10" spans="2:15" ht="15.95" customHeight="1" x14ac:dyDescent="0.25">
      <c r="B10" s="308"/>
      <c r="C10" s="308"/>
      <c r="D10" s="308"/>
      <c r="E10" s="308"/>
      <c r="F10" s="308"/>
      <c r="G10" s="308"/>
      <c r="H10" s="308"/>
      <c r="I10" s="308"/>
      <c r="J10" s="308"/>
      <c r="K10" s="308"/>
      <c r="L10" s="308"/>
      <c r="O10"/>
    </row>
    <row r="11" spans="2:15" ht="15.95" customHeight="1" x14ac:dyDescent="0.25">
      <c r="B11" s="308"/>
      <c r="C11" s="308"/>
      <c r="D11" s="308"/>
      <c r="E11" s="308"/>
      <c r="F11" s="308"/>
      <c r="G11" s="308"/>
      <c r="H11" s="308"/>
      <c r="I11" s="308"/>
      <c r="J11" s="308"/>
      <c r="K11" s="308"/>
      <c r="L11" s="308"/>
      <c r="O11"/>
    </row>
    <row r="12" spans="2:15" ht="15.95" customHeight="1" x14ac:dyDescent="0.25">
      <c r="B12" s="308"/>
      <c r="C12" s="308"/>
      <c r="D12" s="308"/>
      <c r="E12" s="308"/>
      <c r="F12" s="308"/>
      <c r="G12" s="308"/>
      <c r="H12" s="308"/>
      <c r="I12" s="308"/>
      <c r="J12" s="308"/>
      <c r="K12" s="308"/>
      <c r="L12" s="308"/>
      <c r="O12"/>
    </row>
    <row r="13" spans="2:15" ht="15.95" customHeight="1" x14ac:dyDescent="0.25">
      <c r="B13" s="308"/>
      <c r="C13" s="308"/>
      <c r="D13" s="308"/>
      <c r="E13" s="308"/>
      <c r="F13" s="308"/>
      <c r="G13" s="308"/>
      <c r="H13" s="308"/>
      <c r="I13" s="308"/>
      <c r="J13" s="308"/>
      <c r="K13" s="308"/>
      <c r="L13" s="308"/>
      <c r="O13"/>
    </row>
    <row r="14" spans="2:15" s="12" customFormat="1" ht="3.75" customHeight="1" x14ac:dyDescent="0.3">
      <c r="B14" s="1"/>
      <c r="C14" s="1"/>
      <c r="D14" s="1"/>
      <c r="E14" s="1"/>
      <c r="F14" s="1"/>
      <c r="G14" s="1"/>
      <c r="H14" s="1"/>
      <c r="I14" s="1"/>
      <c r="J14" s="1"/>
      <c r="K14" s="1"/>
      <c r="L14" s="1"/>
    </row>
    <row r="15" spans="2:15" s="11" customFormat="1" ht="15.95" customHeight="1" x14ac:dyDescent="0.25">
      <c r="B15" s="309" t="s">
        <v>1</v>
      </c>
      <c r="C15" s="310"/>
      <c r="D15" s="310"/>
      <c r="E15" s="310"/>
      <c r="F15" s="310"/>
      <c r="G15" s="310"/>
      <c r="H15" s="310"/>
      <c r="I15" s="310"/>
      <c r="J15" s="310"/>
      <c r="K15" s="310"/>
      <c r="L15" s="310"/>
      <c r="O15"/>
    </row>
    <row r="16" spans="2:15" s="11" customFormat="1" ht="15.95" customHeight="1" x14ac:dyDescent="0.2">
      <c r="B16" s="309"/>
      <c r="C16" s="310"/>
      <c r="D16" s="310"/>
      <c r="E16" s="310"/>
      <c r="F16" s="310"/>
      <c r="G16" s="310"/>
      <c r="H16" s="310"/>
      <c r="I16" s="310"/>
      <c r="J16" s="310"/>
      <c r="K16" s="310"/>
      <c r="L16" s="310"/>
    </row>
    <row r="17" spans="2:12" ht="15.95" customHeight="1" x14ac:dyDescent="0.25">
      <c r="B17" s="309"/>
      <c r="C17" s="310"/>
      <c r="D17" s="310"/>
      <c r="E17" s="310"/>
      <c r="F17" s="310"/>
      <c r="G17" s="310"/>
      <c r="H17" s="310"/>
      <c r="I17" s="310"/>
      <c r="J17" s="310"/>
      <c r="K17" s="310"/>
      <c r="L17" s="310"/>
    </row>
    <row r="18" spans="2:12" ht="15.95" customHeight="1" x14ac:dyDescent="0.25">
      <c r="B18" s="311"/>
      <c r="C18" s="312"/>
      <c r="D18" s="312"/>
      <c r="E18" s="312"/>
      <c r="F18" s="312"/>
      <c r="G18" s="312"/>
      <c r="H18" s="312"/>
      <c r="I18" s="312"/>
      <c r="J18" s="312"/>
      <c r="K18" s="312"/>
      <c r="L18" s="312"/>
    </row>
    <row r="19" spans="2:12" s="12" customFormat="1" ht="3.75" customHeight="1" x14ac:dyDescent="0.3">
      <c r="B19" s="1"/>
      <c r="C19" s="1"/>
      <c r="D19" s="1"/>
      <c r="E19" s="1"/>
      <c r="F19" s="1"/>
      <c r="G19" s="1"/>
      <c r="H19" s="1"/>
      <c r="I19" s="1"/>
      <c r="J19" s="1"/>
      <c r="K19" s="1"/>
      <c r="L19" s="1"/>
    </row>
    <row r="20" spans="2:12" s="273" customFormat="1" ht="25.5" customHeight="1" x14ac:dyDescent="0.25">
      <c r="B20" s="291" t="s">
        <v>2</v>
      </c>
      <c r="C20" s="292"/>
      <c r="D20" s="292"/>
      <c r="E20" s="292"/>
      <c r="F20" s="292"/>
      <c r="G20" s="292"/>
      <c r="H20" s="292"/>
      <c r="I20" s="292"/>
      <c r="J20" s="292"/>
      <c r="K20" s="292"/>
      <c r="L20" s="292"/>
    </row>
    <row r="21" spans="2:12" s="12" customFormat="1" ht="3.75" customHeight="1" x14ac:dyDescent="0.3">
      <c r="B21" s="1"/>
      <c r="C21" s="1"/>
      <c r="D21" s="1"/>
      <c r="E21" s="1"/>
      <c r="F21" s="1"/>
      <c r="G21" s="1"/>
      <c r="H21" s="1"/>
      <c r="I21" s="1"/>
      <c r="J21" s="1"/>
      <c r="K21" s="1"/>
      <c r="L21" s="1"/>
    </row>
    <row r="22" spans="2:12" s="273" customFormat="1" ht="25.5" customHeight="1" x14ac:dyDescent="0.25">
      <c r="B22" s="289" t="s">
        <v>16</v>
      </c>
      <c r="C22" s="290"/>
      <c r="D22" s="290"/>
      <c r="E22" s="290"/>
      <c r="F22" s="290"/>
      <c r="G22" s="290"/>
      <c r="H22" s="290"/>
      <c r="I22" s="290"/>
      <c r="J22" s="290"/>
      <c r="K22" s="290"/>
      <c r="L22" s="290"/>
    </row>
    <row r="23" spans="2:12" s="12" customFormat="1" ht="3.75" customHeight="1" x14ac:dyDescent="0.3">
      <c r="B23" s="1"/>
      <c r="C23" s="1"/>
      <c r="D23" s="1"/>
      <c r="E23" s="1"/>
      <c r="F23" s="1"/>
      <c r="G23" s="1"/>
      <c r="H23" s="1"/>
      <c r="I23" s="1"/>
      <c r="J23" s="1"/>
      <c r="K23" s="1"/>
      <c r="L23" s="1"/>
    </row>
    <row r="24" spans="2:12" s="273" customFormat="1" ht="25.5" customHeight="1" x14ac:dyDescent="0.25">
      <c r="B24" s="269" t="s">
        <v>3</v>
      </c>
      <c r="C24" s="300" t="str">
        <f>IF('STRONA 3'!C3=0,"",'STRONA 3'!C3)</f>
        <v/>
      </c>
      <c r="D24" s="300"/>
      <c r="E24" s="300"/>
      <c r="F24" s="300"/>
      <c r="G24" s="275"/>
      <c r="H24" s="269" t="s">
        <v>4</v>
      </c>
      <c r="I24" s="294" t="str">
        <f>IF('STRONA 3'!C5=0,"",'STRONA 3'!C5)</f>
        <v/>
      </c>
      <c r="J24" s="294"/>
      <c r="K24" s="294"/>
      <c r="L24" s="294"/>
    </row>
    <row r="25" spans="2:12" s="12" customFormat="1" ht="3.75" customHeight="1" x14ac:dyDescent="0.3">
      <c r="B25" s="1"/>
      <c r="C25" s="1"/>
      <c r="D25" s="1"/>
      <c r="E25" s="1"/>
      <c r="F25" s="1"/>
      <c r="G25" s="1"/>
      <c r="H25" s="1"/>
      <c r="I25" s="1"/>
      <c r="J25" s="1"/>
      <c r="K25" s="1"/>
      <c r="L25" s="1"/>
    </row>
    <row r="26" spans="2:12" s="273" customFormat="1" ht="35.25" customHeight="1" x14ac:dyDescent="0.25">
      <c r="B26" s="269" t="s">
        <v>5</v>
      </c>
      <c r="C26" s="294" t="str">
        <f>IF('STRONA 3'!C7=0,"",'STRONA 3'!C7)</f>
        <v/>
      </c>
      <c r="D26" s="294"/>
      <c r="E26" s="294"/>
      <c r="F26" s="294"/>
      <c r="G26" s="275"/>
      <c r="H26" s="269" t="s">
        <v>2129</v>
      </c>
      <c r="I26" s="303" t="str">
        <f>IF('STRONA 3'!E12=0,"",'STRONA 3'!E12)</f>
        <v>- wybierz -</v>
      </c>
      <c r="J26" s="303"/>
      <c r="K26" s="303"/>
      <c r="L26" s="303"/>
    </row>
    <row r="27" spans="2:12" s="12" customFormat="1" ht="3.75" customHeight="1" x14ac:dyDescent="0.3">
      <c r="B27" s="1"/>
      <c r="C27" s="1"/>
      <c r="D27" s="1"/>
      <c r="E27" s="1"/>
      <c r="F27" s="1"/>
      <c r="G27" s="1"/>
      <c r="H27" s="1"/>
      <c r="I27" s="1"/>
      <c r="J27" s="1"/>
      <c r="K27" s="1"/>
      <c r="L27" s="1"/>
    </row>
    <row r="28" spans="2:12" s="273" customFormat="1" ht="25.5" customHeight="1" x14ac:dyDescent="0.25">
      <c r="B28" s="289" t="s">
        <v>21</v>
      </c>
      <c r="C28" s="290"/>
      <c r="D28" s="290"/>
      <c r="E28" s="290"/>
      <c r="F28" s="290"/>
      <c r="G28" s="290"/>
      <c r="H28" s="290"/>
      <c r="I28" s="290"/>
      <c r="J28" s="290"/>
      <c r="K28" s="290"/>
      <c r="L28" s="290"/>
    </row>
    <row r="29" spans="2:12" s="12" customFormat="1" ht="3.75" customHeight="1" x14ac:dyDescent="0.3">
      <c r="B29" s="1"/>
      <c r="C29" s="1"/>
      <c r="D29" s="1"/>
      <c r="E29" s="1"/>
      <c r="F29" s="1"/>
      <c r="G29" s="1"/>
      <c r="H29" s="1"/>
      <c r="I29" s="1"/>
      <c r="J29" s="1"/>
      <c r="K29" s="1"/>
      <c r="L29" s="1"/>
    </row>
    <row r="30" spans="2:12" s="273" customFormat="1" ht="25.5" customHeight="1" x14ac:dyDescent="0.25">
      <c r="B30" s="269" t="s">
        <v>20</v>
      </c>
      <c r="C30" s="270"/>
      <c r="D30" s="313" t="str">
        <f>IF('STRONA 3'!E22=0,"",'STRONA 3'!E22)</f>
        <v>- wybierz -</v>
      </c>
      <c r="E30" s="299"/>
      <c r="F30" s="299"/>
      <c r="G30" s="299"/>
      <c r="H30" s="299"/>
      <c r="I30" s="299"/>
      <c r="J30" s="299"/>
      <c r="K30" s="299"/>
      <c r="L30" s="299"/>
    </row>
    <row r="31" spans="2:12" s="12" customFormat="1" ht="3.75" customHeight="1" x14ac:dyDescent="0.3">
      <c r="B31" s="1"/>
      <c r="C31" s="1"/>
      <c r="D31" s="1"/>
      <c r="E31" s="1"/>
      <c r="F31" s="1"/>
      <c r="G31" s="1"/>
      <c r="H31" s="1"/>
      <c r="I31" s="1"/>
      <c r="J31" s="1"/>
      <c r="K31" s="1"/>
      <c r="L31" s="1"/>
    </row>
    <row r="32" spans="2:12" s="273" customFormat="1" ht="25.5" customHeight="1" x14ac:dyDescent="0.25">
      <c r="B32" s="269" t="s">
        <v>3</v>
      </c>
      <c r="C32" s="300" t="str">
        <f>IF('STRONA 3'!E25=0,"",'STRONA 3'!E25)</f>
        <v/>
      </c>
      <c r="D32" s="300"/>
      <c r="E32" s="300"/>
      <c r="F32" s="300"/>
      <c r="G32" s="275"/>
      <c r="H32" s="269" t="s">
        <v>4</v>
      </c>
      <c r="I32" s="294" t="str">
        <f>IF('STRONA 3'!E27=0,"",'STRONA 3'!E27)</f>
        <v/>
      </c>
      <c r="J32" s="294"/>
      <c r="K32" s="294"/>
      <c r="L32" s="294"/>
    </row>
    <row r="33" spans="2:12" s="12" customFormat="1" ht="3.75" customHeight="1" x14ac:dyDescent="0.3">
      <c r="B33" s="1"/>
      <c r="C33" s="1"/>
      <c r="D33" s="1"/>
      <c r="E33" s="1"/>
      <c r="F33" s="1"/>
      <c r="G33" s="1"/>
      <c r="H33" s="1"/>
      <c r="I33" s="1"/>
      <c r="J33" s="1"/>
      <c r="K33" s="1"/>
      <c r="L33" s="1"/>
    </row>
    <row r="34" spans="2:12" s="273" customFormat="1" ht="25.5" customHeight="1" x14ac:dyDescent="0.25">
      <c r="B34" s="295" t="s">
        <v>11</v>
      </c>
      <c r="C34" s="296"/>
      <c r="D34" s="301" t="str">
        <f>IF('STRONA 3'!E31=0,"",'STRONA 3'!E31)</f>
        <v/>
      </c>
      <c r="E34" s="301"/>
      <c r="F34" s="301"/>
      <c r="G34" s="301"/>
      <c r="H34" s="301"/>
      <c r="I34" s="301"/>
      <c r="J34" s="301"/>
      <c r="K34" s="301"/>
      <c r="L34" s="301"/>
    </row>
    <row r="35" spans="2:12" s="273" customFormat="1" ht="25.5" customHeight="1" x14ac:dyDescent="0.25">
      <c r="B35" s="297"/>
      <c r="C35" s="298"/>
      <c r="D35" s="302"/>
      <c r="E35" s="302"/>
      <c r="F35" s="302"/>
      <c r="G35" s="302"/>
      <c r="H35" s="302"/>
      <c r="I35" s="302"/>
      <c r="J35" s="302"/>
      <c r="K35" s="302"/>
      <c r="L35" s="302"/>
    </row>
    <row r="36" spans="2:12" s="12" customFormat="1" ht="3.75" customHeight="1" x14ac:dyDescent="0.3">
      <c r="B36" s="1"/>
      <c r="C36" s="1"/>
      <c r="D36" s="1"/>
      <c r="E36" s="1"/>
      <c r="F36" s="1"/>
      <c r="G36" s="1"/>
      <c r="H36" s="1"/>
      <c r="I36" s="1"/>
      <c r="J36" s="1"/>
      <c r="K36" s="1"/>
      <c r="L36" s="1"/>
    </row>
    <row r="37" spans="2:12" s="276" customFormat="1" ht="25.5" customHeight="1" x14ac:dyDescent="0.25">
      <c r="B37" s="271" t="s">
        <v>13</v>
      </c>
      <c r="C37" s="299" t="str">
        <f>IF('STRONA 3'!C35=0,"",'STRONA 3'!C35)</f>
        <v/>
      </c>
      <c r="D37" s="299"/>
      <c r="E37" s="299"/>
      <c r="F37" s="299"/>
      <c r="G37" s="275"/>
      <c r="H37" s="269" t="s">
        <v>12</v>
      </c>
      <c r="I37" s="299" t="str">
        <f>IF('STRONA 3'!I35=0,"",'STRONA 3'!I35)</f>
        <v/>
      </c>
      <c r="J37" s="299"/>
      <c r="K37" s="299"/>
      <c r="L37" s="299"/>
    </row>
    <row r="38" spans="2:12" s="12" customFormat="1" ht="3.75" customHeight="1" x14ac:dyDescent="0.3">
      <c r="B38" s="1"/>
      <c r="C38" s="1"/>
      <c r="D38" s="1"/>
      <c r="E38" s="1"/>
      <c r="F38" s="1"/>
      <c r="G38" s="1"/>
      <c r="H38" s="1"/>
      <c r="I38" s="1"/>
      <c r="J38" s="1"/>
      <c r="K38" s="1"/>
      <c r="L38" s="1"/>
    </row>
    <row r="39" spans="2:12" s="274" customFormat="1" ht="25.5" customHeight="1" x14ac:dyDescent="0.25">
      <c r="B39" s="289" t="s">
        <v>2131</v>
      </c>
      <c r="C39" s="290"/>
      <c r="D39" s="290"/>
      <c r="E39" s="290"/>
      <c r="F39" s="290"/>
      <c r="G39" s="290"/>
      <c r="H39" s="290"/>
      <c r="I39" s="290"/>
      <c r="J39" s="290"/>
      <c r="K39" s="268"/>
      <c r="L39" s="277">
        <f>IFERROR((L43+L45+L49+L51+L55)," ")</f>
        <v>0</v>
      </c>
    </row>
    <row r="40" spans="2:12" s="12" customFormat="1" ht="3.75" customHeight="1" x14ac:dyDescent="0.3">
      <c r="B40" s="1"/>
      <c r="C40" s="1"/>
      <c r="D40" s="1"/>
      <c r="E40" s="1"/>
      <c r="F40" s="1"/>
      <c r="G40" s="1"/>
      <c r="H40" s="1"/>
      <c r="I40" s="1"/>
      <c r="J40" s="1"/>
      <c r="K40" s="1"/>
      <c r="L40" s="1"/>
    </row>
    <row r="41" spans="2:12" s="273" customFormat="1" ht="25.5" customHeight="1" x14ac:dyDescent="0.25">
      <c r="B41" s="289" t="s">
        <v>9</v>
      </c>
      <c r="C41" s="290"/>
      <c r="D41" s="290"/>
      <c r="E41" s="290"/>
      <c r="F41" s="290"/>
      <c r="G41" s="290"/>
      <c r="H41" s="290"/>
      <c r="I41" s="290"/>
      <c r="J41" s="290"/>
      <c r="K41" s="290"/>
      <c r="L41" s="290"/>
    </row>
    <row r="42" spans="2:12" s="12" customFormat="1" ht="3.75" customHeight="1" x14ac:dyDescent="0.3">
      <c r="B42" s="1"/>
      <c r="C42" s="1"/>
      <c r="D42" s="1"/>
      <c r="E42" s="1"/>
      <c r="F42" s="1"/>
      <c r="G42" s="1"/>
      <c r="H42" s="1"/>
      <c r="I42" s="1"/>
      <c r="J42" s="1"/>
      <c r="K42" s="1"/>
      <c r="L42" s="1"/>
    </row>
    <row r="43" spans="2:12" s="273" customFormat="1" ht="25.5" customHeight="1" x14ac:dyDescent="0.25">
      <c r="B43" s="291" t="s">
        <v>6</v>
      </c>
      <c r="C43" s="292"/>
      <c r="D43" s="292"/>
      <c r="E43" s="292"/>
      <c r="F43" s="278" t="str">
        <f>'STRONA 4'!D29</f>
        <v>0</v>
      </c>
      <c r="G43" s="272"/>
      <c r="H43" s="291" t="s">
        <v>7</v>
      </c>
      <c r="I43" s="292"/>
      <c r="J43" s="292"/>
      <c r="K43" s="293"/>
      <c r="L43" s="280" t="str">
        <f>'STRONA 4'!D30</f>
        <v>0</v>
      </c>
    </row>
    <row r="44" spans="2:12" s="12" customFormat="1" ht="3.75" customHeight="1" x14ac:dyDescent="0.3">
      <c r="B44" s="1"/>
      <c r="C44" s="1"/>
      <c r="D44" s="1"/>
      <c r="E44" s="1"/>
      <c r="F44" s="279"/>
      <c r="G44" s="1"/>
      <c r="H44" s="1"/>
      <c r="I44" s="1"/>
      <c r="J44" s="1"/>
      <c r="K44" s="1"/>
      <c r="L44" s="279"/>
    </row>
    <row r="45" spans="2:12" s="273" customFormat="1" ht="25.5" customHeight="1" x14ac:dyDescent="0.25">
      <c r="B45" s="291" t="s">
        <v>2130</v>
      </c>
      <c r="C45" s="292"/>
      <c r="D45" s="292"/>
      <c r="E45" s="292"/>
      <c r="F45" s="278" t="str">
        <f>'STRONA 4'!D32</f>
        <v>0</v>
      </c>
      <c r="G45" s="272"/>
      <c r="H45" s="291" t="s">
        <v>7</v>
      </c>
      <c r="I45" s="292"/>
      <c r="J45" s="292"/>
      <c r="K45" s="292"/>
      <c r="L45" s="280" t="str">
        <f>'STRONA 4'!D33</f>
        <v>0</v>
      </c>
    </row>
    <row r="46" spans="2:12" s="12" customFormat="1" ht="3.75" customHeight="1" x14ac:dyDescent="0.3">
      <c r="B46" s="1"/>
      <c r="C46" s="1"/>
      <c r="D46" s="1"/>
      <c r="E46" s="1"/>
      <c r="F46" s="1"/>
      <c r="G46" s="1"/>
      <c r="H46" s="1"/>
      <c r="I46" s="1"/>
      <c r="J46" s="1"/>
      <c r="K46" s="1"/>
      <c r="L46" s="1"/>
    </row>
    <row r="47" spans="2:12" s="273" customFormat="1" ht="25.5" customHeight="1" x14ac:dyDescent="0.25">
      <c r="B47" s="289" t="s">
        <v>10</v>
      </c>
      <c r="C47" s="290"/>
      <c r="D47" s="290"/>
      <c r="E47" s="290"/>
      <c r="F47" s="290"/>
      <c r="G47" s="290"/>
      <c r="H47" s="290"/>
      <c r="I47" s="290"/>
      <c r="J47" s="290"/>
      <c r="K47" s="290"/>
      <c r="L47" s="290"/>
    </row>
    <row r="48" spans="2:12" s="12" customFormat="1" ht="3.75" customHeight="1" x14ac:dyDescent="0.3">
      <c r="B48" s="1"/>
      <c r="C48" s="1"/>
      <c r="D48" s="1"/>
      <c r="E48" s="1"/>
      <c r="F48" s="1"/>
      <c r="G48" s="1"/>
      <c r="H48" s="1"/>
      <c r="I48" s="1"/>
      <c r="J48" s="1"/>
      <c r="K48" s="1"/>
      <c r="L48" s="1"/>
    </row>
    <row r="49" spans="2:13" s="273" customFormat="1" ht="25.5" customHeight="1" x14ac:dyDescent="0.25">
      <c r="B49" s="291" t="s">
        <v>2133</v>
      </c>
      <c r="C49" s="292"/>
      <c r="D49" s="292"/>
      <c r="E49" s="292"/>
      <c r="F49" s="280">
        <f>'STRONA 5'!K54+'STRONA 6'!M24+'STRONA 7'!I31</f>
        <v>0</v>
      </c>
      <c r="G49" s="272"/>
      <c r="H49" s="291" t="s">
        <v>2127</v>
      </c>
      <c r="I49" s="292"/>
      <c r="J49" s="292"/>
      <c r="K49" s="292"/>
      <c r="L49" s="280">
        <f>'STRONA 5'!I31+'STRONA 6'!I18+'STRONA 7'!J14</f>
        <v>0</v>
      </c>
    </row>
    <row r="50" spans="2:13" s="12" customFormat="1" ht="3.75" customHeight="1" x14ac:dyDescent="0.3">
      <c r="B50" s="1" t="s">
        <v>2132</v>
      </c>
      <c r="C50" s="1"/>
      <c r="D50" s="1"/>
      <c r="E50" s="1"/>
      <c r="F50" s="1"/>
      <c r="G50" s="1"/>
      <c r="H50" s="1"/>
      <c r="I50" s="1"/>
      <c r="J50" s="1"/>
      <c r="K50" s="1"/>
      <c r="L50" s="1"/>
    </row>
    <row r="51" spans="2:13" s="273" customFormat="1" ht="25.5" customHeight="1" x14ac:dyDescent="0.25">
      <c r="B51" s="291" t="s">
        <v>8</v>
      </c>
      <c r="C51" s="292"/>
      <c r="D51" s="292"/>
      <c r="E51" s="292"/>
      <c r="F51" s="292"/>
      <c r="G51" s="272"/>
      <c r="H51" s="291" t="s">
        <v>2127</v>
      </c>
      <c r="I51" s="292"/>
      <c r="J51" s="292"/>
      <c r="K51" s="292"/>
      <c r="L51" s="280">
        <f>'STRONA 7'!J27</f>
        <v>0</v>
      </c>
    </row>
    <row r="52" spans="2:13" s="12" customFormat="1" ht="3.75" customHeight="1" x14ac:dyDescent="0.3">
      <c r="B52" s="1"/>
      <c r="C52" s="1"/>
      <c r="D52" s="1"/>
      <c r="E52" s="1"/>
      <c r="F52" s="1"/>
      <c r="G52" s="1"/>
      <c r="H52" s="1"/>
      <c r="I52" s="1"/>
      <c r="J52" s="1"/>
      <c r="K52" s="1"/>
      <c r="L52" s="1"/>
    </row>
    <row r="53" spans="2:13" s="273" customFormat="1" ht="25.5" customHeight="1" x14ac:dyDescent="0.25">
      <c r="B53" s="289" t="s">
        <v>15</v>
      </c>
      <c r="C53" s="290"/>
      <c r="D53" s="290"/>
      <c r="E53" s="290"/>
      <c r="F53" s="290"/>
      <c r="G53" s="290"/>
      <c r="H53" s="290"/>
      <c r="I53" s="290"/>
      <c r="J53" s="290"/>
      <c r="K53" s="290"/>
      <c r="L53" s="290"/>
    </row>
    <row r="54" spans="2:13" s="12" customFormat="1" ht="3.75" customHeight="1" x14ac:dyDescent="0.3">
      <c r="B54" s="1"/>
      <c r="C54" s="1"/>
      <c r="D54" s="1"/>
      <c r="E54" s="1"/>
      <c r="F54" s="1"/>
      <c r="G54" s="1"/>
      <c r="H54" s="1"/>
      <c r="I54" s="1"/>
      <c r="J54" s="1"/>
      <c r="K54" s="1"/>
      <c r="L54" s="1"/>
    </row>
    <row r="55" spans="2:13" s="273" customFormat="1" ht="25.5" customHeight="1" x14ac:dyDescent="0.25">
      <c r="B55" s="291" t="s">
        <v>2134</v>
      </c>
      <c r="C55" s="292"/>
      <c r="D55" s="292"/>
      <c r="E55" s="292"/>
      <c r="F55" s="280">
        <f>COUNTIF('STRONA 8'!B61:B64,"&gt;0")</f>
        <v>0</v>
      </c>
      <c r="G55" s="272"/>
      <c r="H55" s="291" t="s">
        <v>14</v>
      </c>
      <c r="I55" s="292"/>
      <c r="J55" s="292"/>
      <c r="K55" s="292"/>
      <c r="L55" s="280">
        <f>'STRONA 8'!C61+'STRONA 8'!C62+'STRONA 8'!C63+'STRONA 8'!C64</f>
        <v>0</v>
      </c>
    </row>
    <row r="56" spans="2:13" s="12" customFormat="1" ht="5.0999999999999996" customHeight="1" x14ac:dyDescent="0.3">
      <c r="B56" s="21"/>
      <c r="C56" s="21"/>
      <c r="D56" s="21"/>
      <c r="E56" s="21"/>
      <c r="F56" s="22"/>
      <c r="G56" s="23"/>
      <c r="H56" s="21"/>
      <c r="I56" s="21"/>
      <c r="J56" s="21"/>
      <c r="K56" s="21"/>
      <c r="L56" s="22"/>
    </row>
    <row r="57" spans="2:13" ht="24" customHeight="1" x14ac:dyDescent="0.25">
      <c r="B57" s="304" t="str">
        <f>IF(('STRONA 11'!K4+'STRONA 11'!K7+'STRONA 11'!K8+'STRONA 11'!K10+'STRONA 11'!K16)&lt;&gt;0,"WNIOSEK WYMAGA UZUPEŁNIENIA - SZCZEGÓŁY NA STRONIE NR 11"," ")</f>
        <v>WNIOSEK WYMAGA UZUPEŁNIENIA - SZCZEGÓŁY NA STRONIE NR 11</v>
      </c>
      <c r="C57" s="304"/>
      <c r="D57" s="304"/>
      <c r="E57" s="304"/>
      <c r="F57" s="304"/>
      <c r="G57" s="304"/>
      <c r="H57" s="304"/>
      <c r="I57" s="304"/>
      <c r="J57" s="304"/>
      <c r="K57" s="304"/>
      <c r="L57" s="304"/>
    </row>
    <row r="58" spans="2:13" x14ac:dyDescent="0.3">
      <c r="B58" s="8"/>
      <c r="C58" s="8"/>
      <c r="D58" s="8"/>
      <c r="E58" s="8"/>
      <c r="F58" s="8"/>
      <c r="G58" s="8"/>
      <c r="H58" s="8"/>
      <c r="I58" s="8"/>
      <c r="J58" s="8"/>
      <c r="K58" s="8"/>
      <c r="L58" s="8"/>
    </row>
    <row r="62" spans="2:13" hidden="1" x14ac:dyDescent="0.3">
      <c r="M62" s="24"/>
    </row>
    <row r="63" spans="2:13" hidden="1" x14ac:dyDescent="0.3">
      <c r="M63" s="24"/>
    </row>
    <row r="64" spans="2:13" hidden="1" x14ac:dyDescent="0.3">
      <c r="M64" s="24"/>
    </row>
    <row r="65" spans="13:14" hidden="1" x14ac:dyDescent="0.3">
      <c r="M65" s="24"/>
    </row>
    <row r="66" spans="13:14" hidden="1" x14ac:dyDescent="0.3">
      <c r="M66" s="24"/>
    </row>
    <row r="67" spans="13:14" hidden="1" x14ac:dyDescent="0.3">
      <c r="M67" s="24"/>
    </row>
    <row r="68" spans="13:14" hidden="1" x14ac:dyDescent="0.3">
      <c r="M68" s="24"/>
    </row>
    <row r="69" spans="13:14" hidden="1" x14ac:dyDescent="0.3">
      <c r="M69" s="24"/>
    </row>
    <row r="70" spans="13:14" hidden="1" x14ac:dyDescent="0.3">
      <c r="M70" s="24"/>
    </row>
    <row r="71" spans="13:14" hidden="1" x14ac:dyDescent="0.3">
      <c r="M71" s="24"/>
    </row>
    <row r="72" spans="13:14" hidden="1" x14ac:dyDescent="0.3">
      <c r="M72" s="24"/>
    </row>
    <row r="73" spans="13:14" hidden="1" x14ac:dyDescent="0.3">
      <c r="M73" s="25"/>
    </row>
    <row r="76" spans="13:14" hidden="1" x14ac:dyDescent="0.3">
      <c r="M76" s="24" t="s">
        <v>52</v>
      </c>
      <c r="N76" s="9">
        <v>1</v>
      </c>
    </row>
    <row r="77" spans="13:14" hidden="1" x14ac:dyDescent="0.3">
      <c r="M77" s="24" t="s">
        <v>52</v>
      </c>
      <c r="N77" s="9">
        <v>2</v>
      </c>
    </row>
    <row r="78" spans="13:14" hidden="1" x14ac:dyDescent="0.3">
      <c r="M78" s="24" t="s">
        <v>52</v>
      </c>
      <c r="N78" s="9">
        <v>3</v>
      </c>
    </row>
    <row r="79" spans="13:14" hidden="1" x14ac:dyDescent="0.3">
      <c r="M79" s="24" t="s">
        <v>52</v>
      </c>
      <c r="N79" s="9">
        <v>4</v>
      </c>
    </row>
    <row r="80" spans="13:14" hidden="1" x14ac:dyDescent="0.3">
      <c r="M80" s="24" t="s">
        <v>52</v>
      </c>
      <c r="N80" s="9">
        <v>5</v>
      </c>
    </row>
    <row r="81" spans="13:14" hidden="1" x14ac:dyDescent="0.3">
      <c r="M81" s="24" t="s">
        <v>52</v>
      </c>
      <c r="N81" s="9">
        <v>6</v>
      </c>
    </row>
    <row r="82" spans="13:14" hidden="1" x14ac:dyDescent="0.3">
      <c r="M82" s="24" t="s">
        <v>52</v>
      </c>
      <c r="N82" s="9">
        <v>7</v>
      </c>
    </row>
    <row r="83" spans="13:14" hidden="1" x14ac:dyDescent="0.3">
      <c r="M83" s="24" t="s">
        <v>52</v>
      </c>
      <c r="N83" s="9">
        <v>8</v>
      </c>
    </row>
    <row r="84" spans="13:14" hidden="1" x14ac:dyDescent="0.3">
      <c r="M84" s="24" t="s">
        <v>52</v>
      </c>
      <c r="N84" s="9">
        <v>9</v>
      </c>
    </row>
    <row r="85" spans="13:14" hidden="1" x14ac:dyDescent="0.3">
      <c r="M85" s="24" t="s">
        <v>52</v>
      </c>
      <c r="N85" s="9">
        <v>10</v>
      </c>
    </row>
    <row r="86" spans="13:14" hidden="1" x14ac:dyDescent="0.3">
      <c r="M86" s="24" t="s">
        <v>52</v>
      </c>
      <c r="N86" s="9">
        <v>11</v>
      </c>
    </row>
    <row r="87" spans="13:14" hidden="1" x14ac:dyDescent="0.3">
      <c r="M87" s="24" t="s">
        <v>52</v>
      </c>
      <c r="N87" s="9">
        <v>12</v>
      </c>
    </row>
    <row r="88" spans="13:14" hidden="1" x14ac:dyDescent="0.3">
      <c r="M88" s="24" t="s">
        <v>52</v>
      </c>
      <c r="N88" s="9">
        <v>13</v>
      </c>
    </row>
    <row r="89" spans="13:14" hidden="1" x14ac:dyDescent="0.3">
      <c r="M89" s="24" t="s">
        <v>52</v>
      </c>
      <c r="N89" s="9">
        <v>14</v>
      </c>
    </row>
    <row r="90" spans="13:14" hidden="1" x14ac:dyDescent="0.3">
      <c r="M90" s="24" t="s">
        <v>52</v>
      </c>
      <c r="N90" s="9">
        <v>15</v>
      </c>
    </row>
    <row r="91" spans="13:14" hidden="1" x14ac:dyDescent="0.3">
      <c r="M91" s="24" t="s">
        <v>52</v>
      </c>
      <c r="N91" s="9">
        <v>16</v>
      </c>
    </row>
    <row r="92" spans="13:14" hidden="1" x14ac:dyDescent="0.3">
      <c r="M92" s="24" t="s">
        <v>52</v>
      </c>
      <c r="N92" s="9">
        <v>17</v>
      </c>
    </row>
    <row r="93" spans="13:14" hidden="1" x14ac:dyDescent="0.3">
      <c r="M93" s="24" t="s">
        <v>52</v>
      </c>
      <c r="N93" s="9">
        <v>18</v>
      </c>
    </row>
    <row r="94" spans="13:14" hidden="1" x14ac:dyDescent="0.3">
      <c r="M94" s="24" t="s">
        <v>52</v>
      </c>
      <c r="N94" s="9">
        <v>19</v>
      </c>
    </row>
    <row r="95" spans="13:14" hidden="1" x14ac:dyDescent="0.3">
      <c r="M95" s="24" t="s">
        <v>52</v>
      </c>
      <c r="N95" s="9">
        <v>20</v>
      </c>
    </row>
    <row r="96" spans="13:14" hidden="1" x14ac:dyDescent="0.3">
      <c r="M96" s="24" t="s">
        <v>52</v>
      </c>
      <c r="N96" s="9">
        <v>21</v>
      </c>
    </row>
  </sheetData>
  <sheetProtection algorithmName="SHA-512" hashValue="HFOsi6XQpnXpRUfbwRiAFcZyR6K8EXnYma9gVYI4FTH5BmRI/PT9bIvXHBPxTslP4uC1fTjimdx3+dT0Uqy7Uw==" saltValue="b73ZUZtAFmem+Ctj8rtGhg==" spinCount="100000" sheet="1" objects="1" scenarios="1"/>
  <mergeCells count="34">
    <mergeCell ref="B57:L57"/>
    <mergeCell ref="H55:K55"/>
    <mergeCell ref="B55:E55"/>
    <mergeCell ref="B5:L6"/>
    <mergeCell ref="B43:E43"/>
    <mergeCell ref="B39:J39"/>
    <mergeCell ref="C24:F24"/>
    <mergeCell ref="B20:C20"/>
    <mergeCell ref="D20:L20"/>
    <mergeCell ref="B8:L8"/>
    <mergeCell ref="B9:L13"/>
    <mergeCell ref="B15:L18"/>
    <mergeCell ref="B22:L22"/>
    <mergeCell ref="D30:L30"/>
    <mergeCell ref="B28:L28"/>
    <mergeCell ref="I24:L24"/>
    <mergeCell ref="C26:F26"/>
    <mergeCell ref="B34:C35"/>
    <mergeCell ref="C37:F37"/>
    <mergeCell ref="I37:L37"/>
    <mergeCell ref="C32:F32"/>
    <mergeCell ref="I32:L32"/>
    <mergeCell ref="D34:L35"/>
    <mergeCell ref="I26:L26"/>
    <mergeCell ref="B41:L41"/>
    <mergeCell ref="B47:L47"/>
    <mergeCell ref="B53:L53"/>
    <mergeCell ref="B51:F51"/>
    <mergeCell ref="B45:E45"/>
    <mergeCell ref="B49:E49"/>
    <mergeCell ref="H43:K43"/>
    <mergeCell ref="H45:K45"/>
    <mergeCell ref="H49:K49"/>
    <mergeCell ref="H51:K51"/>
  </mergeCells>
  <phoneticPr fontId="31" type="noConversion"/>
  <pageMargins left="0.23622047244094491" right="0.23622047244094491" top="0.43307086614173229" bottom="0.74803149606299213" header="0.31496062992125984" footer="0.31496062992125984"/>
  <pageSetup paperSize="9" scale="70" orientation="portrait" r:id="rId1"/>
  <headerFooter>
    <oddFooter>&amp;COKŁADKA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tabColor rgb="FF0070C0"/>
    <pageSetUpPr fitToPage="1"/>
  </sheetPr>
  <dimension ref="A1:Q60"/>
  <sheetViews>
    <sheetView showGridLines="0" showRowColHeaders="0" zoomScaleNormal="100" workbookViewId="0">
      <selection activeCell="B13" sqref="B13:L13"/>
    </sheetView>
  </sheetViews>
  <sheetFormatPr defaultColWidth="0" defaultRowHeight="16.5" zeroHeight="1" x14ac:dyDescent="0.3"/>
  <cols>
    <col min="1" max="1" width="4.7109375" style="1" customWidth="1"/>
    <col min="2" max="12" width="12" style="1" customWidth="1"/>
    <col min="13" max="13" width="5.28515625" style="1" customWidth="1"/>
    <col min="14" max="14" width="77.140625" style="1" hidden="1" customWidth="1"/>
    <col min="15" max="15" width="61" style="1" hidden="1" customWidth="1"/>
    <col min="16" max="16384" width="9.140625" style="1" hidden="1"/>
  </cols>
  <sheetData>
    <row r="1" spans="2:17" ht="16.5" customHeight="1" x14ac:dyDescent="0.3">
      <c r="B1" s="289" t="s">
        <v>16</v>
      </c>
      <c r="C1" s="290"/>
      <c r="D1" s="290"/>
      <c r="E1" s="290"/>
      <c r="F1" s="290"/>
      <c r="G1" s="290"/>
      <c r="H1" s="290"/>
      <c r="I1" s="290"/>
      <c r="J1" s="290"/>
      <c r="K1" s="290"/>
      <c r="L1" s="290"/>
    </row>
    <row r="2" spans="2:17" ht="2.1" customHeight="1" x14ac:dyDescent="0.3"/>
    <row r="3" spans="2:17" ht="18.95" customHeight="1" x14ac:dyDescent="0.3">
      <c r="B3" s="26" t="s">
        <v>3</v>
      </c>
      <c r="C3" s="332"/>
      <c r="D3" s="332"/>
      <c r="E3" s="332"/>
      <c r="F3" s="332"/>
      <c r="G3" s="332"/>
      <c r="H3" s="332"/>
      <c r="I3" s="332"/>
      <c r="J3" s="332"/>
      <c r="K3" s="332"/>
      <c r="L3" s="332"/>
    </row>
    <row r="4" spans="2:17" ht="2.1" customHeight="1" x14ac:dyDescent="0.3">
      <c r="C4" s="18" t="s">
        <v>2374</v>
      </c>
      <c r="D4" s="18"/>
      <c r="E4" s="18"/>
      <c r="F4" s="18"/>
      <c r="G4" s="18"/>
      <c r="H4" s="18"/>
      <c r="I4" s="18"/>
      <c r="J4" s="18"/>
      <c r="K4" s="18"/>
      <c r="L4" s="18"/>
    </row>
    <row r="5" spans="2:17" ht="18.95" customHeight="1" x14ac:dyDescent="0.3">
      <c r="B5" s="26" t="s">
        <v>4</v>
      </c>
      <c r="C5" s="332"/>
      <c r="D5" s="332"/>
      <c r="E5" s="332"/>
      <c r="F5" s="332"/>
      <c r="G5" s="332"/>
      <c r="H5" s="332"/>
      <c r="I5" s="332"/>
      <c r="J5" s="332"/>
      <c r="K5" s="332"/>
      <c r="L5" s="332"/>
      <c r="N5" s="8"/>
    </row>
    <row r="6" spans="2:17" ht="2.1" customHeight="1" x14ac:dyDescent="0.3">
      <c r="C6" s="18" t="s">
        <v>2375</v>
      </c>
      <c r="D6" s="18"/>
      <c r="E6" s="18"/>
      <c r="F6" s="18"/>
      <c r="G6" s="18"/>
      <c r="H6" s="18"/>
      <c r="I6" s="18"/>
      <c r="J6" s="18"/>
      <c r="K6" s="18"/>
      <c r="L6" s="18"/>
    </row>
    <row r="7" spans="2:17" ht="18.95" customHeight="1" x14ac:dyDescent="0.3">
      <c r="B7" s="26" t="s">
        <v>5</v>
      </c>
      <c r="C7" s="317"/>
      <c r="D7" s="317"/>
      <c r="E7" s="317"/>
      <c r="F7" s="317"/>
      <c r="G7" s="317"/>
      <c r="H7" s="317"/>
      <c r="I7" s="317"/>
      <c r="J7" s="317"/>
      <c r="K7" s="317"/>
      <c r="L7" s="317"/>
    </row>
    <row r="8" spans="2:17" ht="2.1" customHeight="1" x14ac:dyDescent="0.3"/>
    <row r="9" spans="2:17" ht="29.25" customHeight="1" x14ac:dyDescent="0.3">
      <c r="B9" s="320" t="s">
        <v>2186</v>
      </c>
      <c r="C9" s="321"/>
      <c r="D9" s="321"/>
      <c r="E9" s="324"/>
      <c r="F9" s="324"/>
      <c r="G9" s="324"/>
      <c r="H9" s="324"/>
      <c r="I9" s="324"/>
      <c r="J9" s="324"/>
      <c r="K9" s="324"/>
      <c r="L9" s="324"/>
    </row>
    <row r="10" spans="2:17" ht="35.25" customHeight="1" x14ac:dyDescent="0.3">
      <c r="B10" s="322"/>
      <c r="C10" s="323"/>
      <c r="D10" s="323"/>
      <c r="E10" s="314"/>
      <c r="F10" s="314"/>
      <c r="G10" s="314"/>
      <c r="H10" s="314"/>
      <c r="I10" s="314"/>
      <c r="J10" s="314"/>
      <c r="K10" s="314"/>
      <c r="L10" s="314"/>
    </row>
    <row r="11" spans="2:17" ht="2.1" customHeight="1" x14ac:dyDescent="0.3">
      <c r="B11" s="16"/>
      <c r="C11" s="16"/>
      <c r="D11" s="16"/>
      <c r="E11" s="17"/>
      <c r="F11" s="17"/>
      <c r="G11" s="17"/>
      <c r="H11" s="17"/>
      <c r="I11" s="17"/>
      <c r="J11" s="17"/>
      <c r="K11" s="17"/>
      <c r="L11" s="17"/>
    </row>
    <row r="12" spans="2:17" ht="18.95" customHeight="1" x14ac:dyDescent="0.3">
      <c r="B12" s="291" t="s">
        <v>17</v>
      </c>
      <c r="C12" s="292"/>
      <c r="D12" s="292"/>
      <c r="E12" s="316" t="s">
        <v>97</v>
      </c>
      <c r="F12" s="316"/>
      <c r="G12" s="316"/>
      <c r="H12" s="316"/>
      <c r="I12" s="316"/>
      <c r="J12" s="316"/>
      <c r="K12" s="316"/>
      <c r="L12" s="316"/>
    </row>
    <row r="13" spans="2:17" ht="30.75" customHeight="1" x14ac:dyDescent="0.3">
      <c r="B13" s="318" t="s">
        <v>2394</v>
      </c>
      <c r="C13" s="319"/>
      <c r="D13" s="319"/>
      <c r="E13" s="319"/>
      <c r="F13" s="319"/>
      <c r="G13" s="319"/>
      <c r="H13" s="319"/>
      <c r="I13" s="319"/>
      <c r="J13" s="319"/>
      <c r="K13" s="319"/>
      <c r="L13" s="319"/>
    </row>
    <row r="14" spans="2:17" ht="2.1" customHeight="1" x14ac:dyDescent="0.3">
      <c r="Q14" s="1" t="s">
        <v>18</v>
      </c>
    </row>
    <row r="15" spans="2:17" ht="19.5" customHeight="1" x14ac:dyDescent="0.3">
      <c r="B15" s="320" t="s">
        <v>2128</v>
      </c>
      <c r="C15" s="321"/>
      <c r="D15" s="321"/>
      <c r="E15" s="324"/>
      <c r="F15" s="324"/>
      <c r="G15" s="324"/>
      <c r="H15" s="324"/>
      <c r="I15" s="324"/>
      <c r="J15" s="324"/>
      <c r="K15" s="324"/>
      <c r="L15" s="324"/>
    </row>
    <row r="16" spans="2:17" ht="19.5" customHeight="1" x14ac:dyDescent="0.3">
      <c r="B16" s="320"/>
      <c r="C16" s="321"/>
      <c r="D16" s="321"/>
      <c r="E16" s="324"/>
      <c r="F16" s="324"/>
      <c r="G16" s="324"/>
      <c r="H16" s="324"/>
      <c r="I16" s="324"/>
      <c r="J16" s="324"/>
      <c r="K16" s="324"/>
      <c r="L16" s="324"/>
    </row>
    <row r="17" spans="2:12" ht="28.5" customHeight="1" x14ac:dyDescent="0.3">
      <c r="B17" s="322"/>
      <c r="C17" s="323"/>
      <c r="D17" s="323"/>
      <c r="E17" s="314"/>
      <c r="F17" s="314"/>
      <c r="G17" s="314"/>
      <c r="H17" s="314"/>
      <c r="I17" s="314"/>
      <c r="J17" s="314"/>
      <c r="K17" s="314"/>
      <c r="L17" s="314"/>
    </row>
    <row r="18" spans="2:12" s="27" customFormat="1" ht="29.25" customHeight="1" x14ac:dyDescent="0.3">
      <c r="B18" s="325" t="s">
        <v>2137</v>
      </c>
      <c r="C18" s="326"/>
      <c r="D18" s="326"/>
      <c r="E18" s="326"/>
      <c r="F18" s="326"/>
      <c r="G18" s="326"/>
      <c r="H18" s="326"/>
      <c r="I18" s="326"/>
      <c r="J18" s="326"/>
      <c r="K18" s="326"/>
      <c r="L18" s="326"/>
    </row>
    <row r="19" spans="2:12" ht="2.1" customHeight="1" x14ac:dyDescent="0.3"/>
    <row r="20" spans="2:12" ht="16.5" customHeight="1" x14ac:dyDescent="0.3">
      <c r="B20" s="327" t="s">
        <v>21</v>
      </c>
      <c r="C20" s="328"/>
      <c r="D20" s="328"/>
      <c r="E20" s="328"/>
      <c r="F20" s="328"/>
      <c r="G20" s="328"/>
      <c r="H20" s="328"/>
      <c r="I20" s="328"/>
      <c r="J20" s="328"/>
      <c r="K20" s="328"/>
      <c r="L20" s="328"/>
    </row>
    <row r="21" spans="2:12" ht="2.1" customHeight="1" x14ac:dyDescent="0.3">
      <c r="B21" s="28"/>
      <c r="C21" s="19"/>
      <c r="D21" s="19"/>
      <c r="E21" s="19"/>
      <c r="F21" s="19"/>
      <c r="G21" s="19"/>
      <c r="H21" s="19"/>
      <c r="I21" s="19"/>
      <c r="J21" s="19"/>
      <c r="K21" s="19"/>
      <c r="L21" s="19"/>
    </row>
    <row r="22" spans="2:12" ht="33" customHeight="1" x14ac:dyDescent="0.3">
      <c r="B22" s="329" t="s">
        <v>20</v>
      </c>
      <c r="C22" s="330"/>
      <c r="D22" s="330"/>
      <c r="E22" s="316" t="s">
        <v>97</v>
      </c>
      <c r="F22" s="316"/>
      <c r="G22" s="316"/>
      <c r="H22" s="316"/>
      <c r="I22" s="316"/>
      <c r="J22" s="316"/>
      <c r="K22" s="316"/>
      <c r="L22" s="316"/>
    </row>
    <row r="23" spans="2:12" ht="56.25" customHeight="1" x14ac:dyDescent="0.3">
      <c r="B23" s="325" t="s">
        <v>2139</v>
      </c>
      <c r="C23" s="326"/>
      <c r="D23" s="326"/>
      <c r="E23" s="326"/>
      <c r="F23" s="326"/>
      <c r="G23" s="326"/>
      <c r="H23" s="326"/>
      <c r="I23" s="326"/>
      <c r="J23" s="326"/>
      <c r="K23" s="326"/>
      <c r="L23" s="326"/>
    </row>
    <row r="24" spans="2:12" ht="2.1" customHeight="1" x14ac:dyDescent="0.3"/>
    <row r="25" spans="2:12" ht="18.95" customHeight="1" x14ac:dyDescent="0.3">
      <c r="B25" s="291" t="s">
        <v>84</v>
      </c>
      <c r="C25" s="292"/>
      <c r="D25" s="292"/>
      <c r="E25" s="314"/>
      <c r="F25" s="314"/>
      <c r="G25" s="314"/>
      <c r="H25" s="314"/>
      <c r="I25" s="314"/>
      <c r="J25" s="314"/>
      <c r="K25" s="314"/>
      <c r="L25" s="314"/>
    </row>
    <row r="26" spans="2:12" s="15" customFormat="1" ht="2.1" customHeight="1" x14ac:dyDescent="0.3">
      <c r="B26" s="13"/>
      <c r="C26" s="29"/>
      <c r="D26" s="29"/>
      <c r="E26" s="29"/>
      <c r="F26" s="29"/>
      <c r="G26" s="30"/>
      <c r="H26" s="30"/>
      <c r="I26" s="29"/>
      <c r="J26" s="29"/>
      <c r="K26" s="29"/>
      <c r="L26" s="29"/>
    </row>
    <row r="27" spans="2:12" ht="18.95" customHeight="1" x14ac:dyDescent="0.3">
      <c r="B27" s="291" t="s">
        <v>85</v>
      </c>
      <c r="C27" s="292"/>
      <c r="D27" s="292"/>
      <c r="E27" s="314"/>
      <c r="F27" s="314"/>
      <c r="G27" s="314"/>
      <c r="H27" s="314"/>
      <c r="I27" s="314"/>
      <c r="J27" s="314"/>
      <c r="K27" s="314"/>
      <c r="L27" s="314"/>
    </row>
    <row r="28" spans="2:12" s="15" customFormat="1" ht="2.1" customHeight="1" x14ac:dyDescent="0.3">
      <c r="B28" s="21"/>
      <c r="C28" s="21"/>
      <c r="D28" s="21"/>
      <c r="E28" s="31"/>
      <c r="F28" s="31"/>
      <c r="G28" s="31"/>
      <c r="H28" s="31"/>
      <c r="I28" s="31"/>
      <c r="J28" s="31"/>
      <c r="K28" s="31"/>
      <c r="L28" s="31"/>
    </row>
    <row r="29" spans="2:12" x14ac:dyDescent="0.3">
      <c r="B29" s="289" t="s">
        <v>2122</v>
      </c>
      <c r="C29" s="290"/>
      <c r="D29" s="290"/>
      <c r="E29" s="290"/>
      <c r="F29" s="290"/>
      <c r="G29" s="290"/>
      <c r="H29" s="290"/>
      <c r="I29" s="290"/>
      <c r="J29" s="290"/>
      <c r="K29" s="290"/>
      <c r="L29" s="290"/>
    </row>
    <row r="30" spans="2:12" s="32" customFormat="1" ht="2.1" customHeight="1" x14ac:dyDescent="0.3">
      <c r="B30" s="1"/>
      <c r="C30" s="1"/>
      <c r="D30" s="1"/>
      <c r="E30" s="1"/>
      <c r="F30" s="1"/>
      <c r="G30" s="1"/>
      <c r="H30" s="1"/>
      <c r="I30" s="1"/>
      <c r="J30" s="1"/>
      <c r="K30" s="1"/>
      <c r="L30" s="1"/>
    </row>
    <row r="31" spans="2:12" ht="30" customHeight="1" x14ac:dyDescent="0.3">
      <c r="B31" s="335" t="s">
        <v>23</v>
      </c>
      <c r="C31" s="336"/>
      <c r="D31" s="336"/>
      <c r="E31" s="324"/>
      <c r="F31" s="324"/>
      <c r="G31" s="324"/>
      <c r="H31" s="324"/>
      <c r="I31" s="324"/>
      <c r="J31" s="324"/>
      <c r="K31" s="324"/>
      <c r="L31" s="324"/>
    </row>
    <row r="32" spans="2:12" ht="33.75" customHeight="1" x14ac:dyDescent="0.3">
      <c r="B32" s="333" t="s">
        <v>2121</v>
      </c>
      <c r="C32" s="334"/>
      <c r="D32" s="334"/>
      <c r="E32" s="314"/>
      <c r="F32" s="314"/>
      <c r="G32" s="314"/>
      <c r="H32" s="314"/>
      <c r="I32" s="314"/>
      <c r="J32" s="314"/>
      <c r="K32" s="314"/>
      <c r="L32" s="314"/>
    </row>
    <row r="33" spans="2:15" ht="45" customHeight="1" x14ac:dyDescent="0.3">
      <c r="B33" s="318" t="s">
        <v>2138</v>
      </c>
      <c r="C33" s="331"/>
      <c r="D33" s="331"/>
      <c r="E33" s="331"/>
      <c r="F33" s="331"/>
      <c r="G33" s="331"/>
      <c r="H33" s="331"/>
      <c r="I33" s="331"/>
      <c r="J33" s="331"/>
      <c r="K33" s="331"/>
      <c r="L33" s="331"/>
    </row>
    <row r="34" spans="2:15" ht="2.1" customHeight="1" x14ac:dyDescent="0.3">
      <c r="B34" s="16"/>
      <c r="C34" s="16"/>
      <c r="D34" s="16"/>
      <c r="E34" s="17"/>
      <c r="F34" s="17"/>
      <c r="G34" s="17"/>
      <c r="H34" s="17"/>
      <c r="I34" s="17"/>
      <c r="J34" s="17"/>
      <c r="K34" s="17"/>
      <c r="L34" s="17"/>
    </row>
    <row r="35" spans="2:15" ht="18.95" customHeight="1" x14ac:dyDescent="0.3">
      <c r="B35" s="281" t="s">
        <v>2407</v>
      </c>
      <c r="C35" s="314"/>
      <c r="D35" s="314"/>
      <c r="E35" s="314"/>
      <c r="F35" s="314"/>
      <c r="G35" s="13"/>
      <c r="H35" s="281" t="s">
        <v>2408</v>
      </c>
      <c r="I35" s="315"/>
      <c r="J35" s="314"/>
      <c r="K35" s="314"/>
      <c r="L35" s="314"/>
    </row>
    <row r="36" spans="2:15" ht="2.1" customHeight="1" x14ac:dyDescent="0.3">
      <c r="C36" s="18"/>
      <c r="D36" s="18"/>
      <c r="E36" s="18"/>
      <c r="F36" s="18"/>
      <c r="I36" s="18"/>
      <c r="J36" s="18"/>
      <c r="K36" s="18"/>
      <c r="L36" s="18"/>
    </row>
    <row r="37" spans="2:15" ht="18.95" hidden="1" customHeight="1" x14ac:dyDescent="0.3">
      <c r="B37" s="33" t="s">
        <v>25</v>
      </c>
      <c r="C37" s="34"/>
      <c r="D37" s="34"/>
      <c r="E37" s="34"/>
      <c r="F37" s="34"/>
      <c r="G37" s="13"/>
      <c r="H37" s="35"/>
      <c r="I37" s="30"/>
      <c r="J37" s="30"/>
      <c r="K37" s="30"/>
      <c r="L37" s="30"/>
    </row>
    <row r="38" spans="2:15" s="23" customFormat="1" hidden="1" x14ac:dyDescent="0.3">
      <c r="B38" s="36"/>
      <c r="C38" s="36"/>
      <c r="D38" s="36"/>
      <c r="E38" s="36"/>
      <c r="F38" s="36"/>
      <c r="H38" s="37"/>
      <c r="I38" s="37"/>
      <c r="J38" s="37"/>
      <c r="K38" s="37"/>
      <c r="L38" s="37"/>
    </row>
    <row r="39" spans="2:15" ht="9.9499999999999993" hidden="1" customHeight="1" x14ac:dyDescent="0.3"/>
    <row r="42" spans="2:15" hidden="1" x14ac:dyDescent="0.3">
      <c r="N42" s="24" t="s">
        <v>19</v>
      </c>
      <c r="O42" s="127" t="s">
        <v>2173</v>
      </c>
    </row>
    <row r="43" spans="2:15" hidden="1" x14ac:dyDescent="0.3">
      <c r="N43" s="24" t="s">
        <v>2322</v>
      </c>
      <c r="O43" s="117" t="s">
        <v>2329</v>
      </c>
    </row>
    <row r="44" spans="2:15" hidden="1" x14ac:dyDescent="0.3">
      <c r="N44" s="24" t="s">
        <v>2323</v>
      </c>
      <c r="O44" s="117" t="s">
        <v>2322</v>
      </c>
    </row>
    <row r="45" spans="2:15" hidden="1" x14ac:dyDescent="0.3">
      <c r="N45" s="24" t="s">
        <v>2324</v>
      </c>
      <c r="O45" s="117" t="s">
        <v>2323</v>
      </c>
    </row>
    <row r="46" spans="2:15" hidden="1" x14ac:dyDescent="0.3">
      <c r="N46" s="24" t="s">
        <v>2325</v>
      </c>
      <c r="O46" s="117" t="s">
        <v>2324</v>
      </c>
    </row>
    <row r="47" spans="2:15" hidden="1" x14ac:dyDescent="0.3">
      <c r="N47" s="24" t="s">
        <v>2391</v>
      </c>
      <c r="O47" s="117" t="s">
        <v>2325</v>
      </c>
    </row>
    <row r="48" spans="2:15" hidden="1" x14ac:dyDescent="0.3">
      <c r="N48" s="24" t="s">
        <v>2392</v>
      </c>
      <c r="O48" s="117" t="s">
        <v>2342</v>
      </c>
    </row>
    <row r="49" spans="14:15" hidden="1" x14ac:dyDescent="0.3">
      <c r="N49" s="24" t="s">
        <v>2336</v>
      </c>
      <c r="O49" s="117" t="s">
        <v>2333</v>
      </c>
    </row>
    <row r="50" spans="14:15" hidden="1" x14ac:dyDescent="0.3">
      <c r="N50" s="24" t="s">
        <v>2337</v>
      </c>
      <c r="O50" s="117" t="s">
        <v>2332</v>
      </c>
    </row>
    <row r="51" spans="14:15" hidden="1" x14ac:dyDescent="0.3">
      <c r="N51" s="24" t="s">
        <v>2338</v>
      </c>
      <c r="O51" s="117" t="s">
        <v>2334</v>
      </c>
    </row>
    <row r="52" spans="14:15" hidden="1" x14ac:dyDescent="0.3">
      <c r="N52" s="24" t="s">
        <v>2326</v>
      </c>
      <c r="O52" s="117" t="s">
        <v>2325</v>
      </c>
    </row>
    <row r="53" spans="14:15" hidden="1" x14ac:dyDescent="0.3">
      <c r="N53" s="24" t="s">
        <v>2327</v>
      </c>
      <c r="O53" s="117" t="s">
        <v>2330</v>
      </c>
    </row>
    <row r="54" spans="14:15" hidden="1" x14ac:dyDescent="0.3">
      <c r="N54" s="24" t="s">
        <v>2328</v>
      </c>
      <c r="O54" s="117" t="s">
        <v>2331</v>
      </c>
    </row>
    <row r="55" spans="14:15" hidden="1" x14ac:dyDescent="0.3">
      <c r="N55" s="25" t="s">
        <v>97</v>
      </c>
    </row>
    <row r="56" spans="14:15" hidden="1" x14ac:dyDescent="0.3">
      <c r="N56" s="24" t="s">
        <v>22</v>
      </c>
    </row>
    <row r="57" spans="14:15" hidden="1" x14ac:dyDescent="0.3">
      <c r="N57" s="24" t="s">
        <v>2136</v>
      </c>
    </row>
    <row r="58" spans="14:15" hidden="1" x14ac:dyDescent="0.3">
      <c r="N58" s="24" t="s">
        <v>2135</v>
      </c>
    </row>
    <row r="59" spans="14:15" hidden="1" x14ac:dyDescent="0.3">
      <c r="N59" s="24" t="s">
        <v>24</v>
      </c>
    </row>
    <row r="60" spans="14:15" hidden="1" x14ac:dyDescent="0.3">
      <c r="N60" s="25" t="s">
        <v>97</v>
      </c>
    </row>
  </sheetData>
  <sheetProtection password="C962" sheet="1" objects="1" scenarios="1"/>
  <mergeCells count="27">
    <mergeCell ref="B32:D32"/>
    <mergeCell ref="B25:D25"/>
    <mergeCell ref="E25:L25"/>
    <mergeCell ref="B27:D27"/>
    <mergeCell ref="E27:L27"/>
    <mergeCell ref="B31:D31"/>
    <mergeCell ref="C5:L5"/>
    <mergeCell ref="C3:L3"/>
    <mergeCell ref="E9:L10"/>
    <mergeCell ref="B9:D10"/>
    <mergeCell ref="B23:L23"/>
    <mergeCell ref="B1:L1"/>
    <mergeCell ref="C35:F35"/>
    <mergeCell ref="I35:L35"/>
    <mergeCell ref="B12:D12"/>
    <mergeCell ref="E12:L12"/>
    <mergeCell ref="C7:L7"/>
    <mergeCell ref="B13:L13"/>
    <mergeCell ref="B15:D17"/>
    <mergeCell ref="E15:L17"/>
    <mergeCell ref="B18:L18"/>
    <mergeCell ref="B20:L20"/>
    <mergeCell ref="B22:D22"/>
    <mergeCell ref="E22:L22"/>
    <mergeCell ref="B29:L29"/>
    <mergeCell ref="E31:L32"/>
    <mergeCell ref="B33:L33"/>
  </mergeCells>
  <phoneticPr fontId="31" type="noConversion"/>
  <conditionalFormatting sqref="C3:L3">
    <cfRule type="containsBlanks" dxfId="49" priority="15">
      <formula>LEN(TRIM(C3))=0</formula>
    </cfRule>
  </conditionalFormatting>
  <conditionalFormatting sqref="C5:L5">
    <cfRule type="containsBlanks" dxfId="48" priority="14">
      <formula>LEN(TRIM(C5))=0</formula>
    </cfRule>
  </conditionalFormatting>
  <conditionalFormatting sqref="C7">
    <cfRule type="containsBlanks" dxfId="47" priority="13">
      <formula>LEN(TRIM(C7))=0</formula>
    </cfRule>
  </conditionalFormatting>
  <conditionalFormatting sqref="E9:L10">
    <cfRule type="containsBlanks" dxfId="46" priority="12">
      <formula>LEN(TRIM(E9))=0</formula>
    </cfRule>
  </conditionalFormatting>
  <conditionalFormatting sqref="E15:L17">
    <cfRule type="containsBlanks" dxfId="45" priority="10">
      <formula>LEN(TRIM(E15))=0</formula>
    </cfRule>
  </conditionalFormatting>
  <conditionalFormatting sqref="E22:L22">
    <cfRule type="containsText" dxfId="44" priority="9" operator="containsText" text="wybierz">
      <formula>NOT(ISERROR(SEARCH("wybierz",E22)))</formula>
    </cfRule>
  </conditionalFormatting>
  <conditionalFormatting sqref="E12">
    <cfRule type="containsText" dxfId="43" priority="8" operator="containsText" text="wybierz">
      <formula>NOT(ISERROR(SEARCH("wybierz",E12)))</formula>
    </cfRule>
  </conditionalFormatting>
  <conditionalFormatting sqref="E25:L25">
    <cfRule type="containsBlanks" dxfId="42" priority="6">
      <formula>LEN(TRIM(E25))=0</formula>
    </cfRule>
  </conditionalFormatting>
  <conditionalFormatting sqref="E27:L27">
    <cfRule type="containsBlanks" dxfId="41" priority="5">
      <formula>LEN(TRIM(E27))=0</formula>
    </cfRule>
  </conditionalFormatting>
  <conditionalFormatting sqref="E31:L32">
    <cfRule type="containsBlanks" dxfId="40" priority="4">
      <formula>LEN(TRIM(E31))=0</formula>
    </cfRule>
  </conditionalFormatting>
  <conditionalFormatting sqref="C35:F35">
    <cfRule type="containsBlanks" dxfId="39" priority="2">
      <formula>LEN(TRIM(C35))=0</formula>
    </cfRule>
  </conditionalFormatting>
  <conditionalFormatting sqref="I35:L35">
    <cfRule type="containsBlanks" dxfId="38" priority="1">
      <formula>LEN(TRIM(I35))=0</formula>
    </cfRule>
  </conditionalFormatting>
  <dataValidations count="4">
    <dataValidation type="textLength" operator="equal" allowBlank="1" showInputMessage="1" showErrorMessage="1" error="Nieprawidłowy numer PESEL" sqref="C7">
      <formula1>11</formula1>
    </dataValidation>
    <dataValidation type="list" allowBlank="1" showInputMessage="1" showErrorMessage="1" error="Błąd danych" prompt="Wybierz z listy rozwijanej" sqref="E22:L22">
      <formula1>$N$57:$N$60</formula1>
    </dataValidation>
    <dataValidation type="textLength" operator="equal" allowBlank="1" showInputMessage="1" showErrorMessage="1" sqref="C35:F35">
      <formula1>9</formula1>
    </dataValidation>
    <dataValidation type="list" allowBlank="1" showInputMessage="1" showErrorMessage="1" prompt="Należy wybrać z listy rozwijanej" sqref="E12">
      <formula1>$N$43:$N$55</formula1>
    </dataValidation>
  </dataValidations>
  <pageMargins left="0.23622047244094491" right="0.23622047244094491" top="0.47244094488188981" bottom="0.74803149606299213" header="0.31496062992125984" footer="0.31496062992125984"/>
  <pageSetup paperSize="9" scale="72" orientation="portrait" r:id="rId1"/>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tabColor rgb="FF0070C0"/>
    <pageSetUpPr fitToPage="1"/>
  </sheetPr>
  <dimension ref="A1:AI420"/>
  <sheetViews>
    <sheetView showGridLines="0" showRowColHeaders="0" zoomScaleNormal="100" workbookViewId="0">
      <selection activeCell="A42" sqref="A42:XFD1048576"/>
    </sheetView>
  </sheetViews>
  <sheetFormatPr defaultColWidth="0" defaultRowHeight="15" zeroHeight="1" x14ac:dyDescent="0.25"/>
  <cols>
    <col min="1" max="1" width="4.7109375" style="9" customWidth="1"/>
    <col min="2" max="2" width="68" style="55" customWidth="1"/>
    <col min="3" max="3" width="12.5703125" style="53" customWidth="1"/>
    <col min="4" max="4" width="10" style="53" customWidth="1"/>
    <col min="5" max="5" width="5.28515625" style="40" customWidth="1"/>
    <col min="6" max="6" width="9.140625" style="40" hidden="1" customWidth="1"/>
    <col min="7" max="7" width="4.28515625" style="40" hidden="1" customWidth="1"/>
    <col min="8" max="8" width="6.85546875" style="40" hidden="1" customWidth="1"/>
    <col min="9" max="9" width="22.42578125" style="113" hidden="1" customWidth="1"/>
    <col min="10" max="10" width="77.140625" style="113" hidden="1" customWidth="1"/>
    <col min="11" max="11" width="69.28515625" style="113" hidden="1" customWidth="1"/>
    <col min="12" max="12" width="70.140625" style="40" hidden="1" customWidth="1"/>
    <col min="13" max="13" width="6.5703125" style="40" hidden="1" customWidth="1"/>
    <col min="14" max="15" width="6.5703125" style="9" hidden="1" customWidth="1"/>
    <col min="16" max="16" width="1.140625" style="9" hidden="1" customWidth="1"/>
    <col min="17" max="17" width="69.42578125" style="9" hidden="1" customWidth="1"/>
    <col min="18" max="20" width="6.7109375" style="9" hidden="1" customWidth="1"/>
    <col min="21" max="21" width="2.140625" style="9" hidden="1" customWidth="1"/>
    <col min="22" max="22" width="2" style="9" hidden="1" customWidth="1"/>
    <col min="23" max="23" width="68.28515625" style="9" hidden="1" customWidth="1"/>
    <col min="24" max="24" width="7.140625" style="9" hidden="1" customWidth="1"/>
    <col min="25" max="25" width="4.42578125" style="9" hidden="1" customWidth="1"/>
    <col min="26" max="26" width="5" style="9" hidden="1" customWidth="1"/>
    <col min="27" max="27" width="1.7109375" style="9" hidden="1" customWidth="1"/>
    <col min="28" max="28" width="70.140625" style="9" hidden="1" customWidth="1"/>
    <col min="29" max="29" width="7.140625" style="9" hidden="1" customWidth="1"/>
    <col min="30" max="30" width="3.5703125" style="9" hidden="1" customWidth="1"/>
    <col min="31" max="31" width="5" style="9" hidden="1" customWidth="1"/>
    <col min="32" max="32" width="1.7109375" style="9" hidden="1" customWidth="1"/>
    <col min="33" max="33" width="19.5703125" style="9" hidden="1" customWidth="1"/>
    <col min="34" max="16384" width="9.140625" style="9" hidden="1"/>
  </cols>
  <sheetData>
    <row r="1" spans="2:13" ht="16.5" x14ac:dyDescent="0.3">
      <c r="B1" s="327" t="s">
        <v>82</v>
      </c>
      <c r="C1" s="328"/>
      <c r="D1" s="328"/>
      <c r="E1" s="39"/>
      <c r="F1" s="39"/>
      <c r="G1" s="39"/>
      <c r="H1" s="39"/>
      <c r="L1" s="39"/>
    </row>
    <row r="2" spans="2:13" s="42" customFormat="1" ht="2.1" customHeight="1" x14ac:dyDescent="0.3">
      <c r="B2" s="30"/>
      <c r="C2" s="30"/>
      <c r="D2" s="30"/>
      <c r="E2" s="39"/>
      <c r="F2" s="39"/>
      <c r="G2" s="39"/>
      <c r="H2" s="39"/>
      <c r="L2" s="39"/>
      <c r="M2" s="41"/>
    </row>
    <row r="3" spans="2:13" ht="16.5" x14ac:dyDescent="0.3">
      <c r="B3" s="327" t="s">
        <v>2294</v>
      </c>
      <c r="C3" s="328"/>
      <c r="D3" s="328"/>
      <c r="E3" s="39"/>
      <c r="F3" s="39"/>
      <c r="G3" s="39"/>
      <c r="H3" s="39"/>
      <c r="L3" s="39"/>
    </row>
    <row r="4" spans="2:13" ht="2.1" customHeight="1" x14ac:dyDescent="0.25">
      <c r="B4" s="43"/>
      <c r="C4" s="12"/>
      <c r="D4" s="12"/>
    </row>
    <row r="5" spans="2:13" ht="16.5" customHeight="1" x14ac:dyDescent="0.3">
      <c r="B5" s="45" t="str">
        <f t="array" ref="B5">IFERROR(INDEX($I$48:$J$233,SMALL(IF($J$48:$J$233=$I$44,ROW($J$48:$J$233)-ROW($J$48)+1),ROWS($J$48:J48)),COLUMNS($B$5:B5)),"")</f>
        <v/>
      </c>
      <c r="C5" s="46" t="str">
        <f>IF(B5&lt;&gt;"","Ocena:","")</f>
        <v/>
      </c>
      <c r="D5" s="56"/>
      <c r="E5" s="44"/>
      <c r="F5" s="195"/>
      <c r="H5" s="47"/>
      <c r="L5" s="44"/>
    </row>
    <row r="6" spans="2:13" ht="16.5" customHeight="1" x14ac:dyDescent="0.3">
      <c r="B6" s="45" t="str">
        <f t="array" ref="B6">IFERROR(INDEX($I$48:$J$233,SMALL(IF($J$48:$J$233=$I$44,ROW($J$48:$J$233)-ROW($J$48)+1),ROWS($J$48:J49)),COLUMNS($B$5:B6)),"")</f>
        <v/>
      </c>
      <c r="C6" s="46" t="str">
        <f t="shared" ref="C6:C27" si="0">IF(B6&lt;&gt;"","Ocena:","")</f>
        <v/>
      </c>
      <c r="D6" s="56"/>
      <c r="F6" s="195"/>
    </row>
    <row r="7" spans="2:13" ht="16.5" customHeight="1" x14ac:dyDescent="0.3">
      <c r="B7" s="45" t="str">
        <f t="array" ref="B7">IFERROR(INDEX($I$48:$J$233,SMALL(IF($J$48:$J$233=$I$44,ROW($J$48:$J$233)-ROW($J$48)+1),ROWS($J$48:J50)),COLUMNS($B$5:B7)),"")</f>
        <v/>
      </c>
      <c r="C7" s="46" t="str">
        <f t="shared" si="0"/>
        <v/>
      </c>
      <c r="D7" s="56"/>
      <c r="F7" s="195"/>
    </row>
    <row r="8" spans="2:13" ht="16.5" customHeight="1" x14ac:dyDescent="0.3">
      <c r="B8" s="45" t="str">
        <f t="array" ref="B8">IFERROR(INDEX($I$48:$J$233,SMALL(IF($J$48:$J$233=$I$44,ROW($J$48:$J$233)-ROW($J$48)+1),ROWS($J$48:J51)),COLUMNS($B$5:B8)),"")</f>
        <v/>
      </c>
      <c r="C8" s="46" t="str">
        <f t="shared" si="0"/>
        <v/>
      </c>
      <c r="D8" s="56"/>
      <c r="F8" s="195"/>
    </row>
    <row r="9" spans="2:13" ht="16.5" customHeight="1" x14ac:dyDescent="0.3">
      <c r="B9" s="45" t="str">
        <f t="array" ref="B9">IFERROR(INDEX($I$48:$J$233,SMALL(IF($J$48:$J$233=$I$44,ROW($J$48:$J$233)-ROW($J$48)+1),ROWS($J$48:J52)),COLUMNS($B$5:B9)),"")</f>
        <v/>
      </c>
      <c r="C9" s="46" t="str">
        <f t="shared" si="0"/>
        <v/>
      </c>
      <c r="D9" s="56"/>
      <c r="F9" s="195"/>
    </row>
    <row r="10" spans="2:13" ht="16.5" customHeight="1" x14ac:dyDescent="0.3">
      <c r="B10" s="45" t="str">
        <f t="array" ref="B10">IFERROR(INDEX($I$48:$J$233,SMALL(IF($J$48:$J$233=$I$44,ROW($J$48:$J$233)-ROW($J$48)+1),ROWS($J$48:J53)),COLUMNS($B$5:B10)),"")</f>
        <v/>
      </c>
      <c r="C10" s="46" t="str">
        <f t="shared" si="0"/>
        <v/>
      </c>
      <c r="D10" s="56"/>
      <c r="F10" s="195"/>
    </row>
    <row r="11" spans="2:13" ht="16.5" customHeight="1" x14ac:dyDescent="0.3">
      <c r="B11" s="45" t="str">
        <f t="array" ref="B11">IFERROR(INDEX($I$48:$J$233,SMALL(IF($J$48:$J$233=$I$44,ROW($J$48:$J$233)-ROW($J$48)+1),ROWS($J$48:J54)),COLUMNS($B$5:B11)),"")</f>
        <v/>
      </c>
      <c r="C11" s="46" t="str">
        <f t="shared" si="0"/>
        <v/>
      </c>
      <c r="D11" s="56"/>
      <c r="F11" s="195"/>
    </row>
    <row r="12" spans="2:13" ht="16.5" customHeight="1" x14ac:dyDescent="0.3">
      <c r="B12" s="45" t="str">
        <f t="array" ref="B12">IFERROR(INDEX($I$48:$J$233,SMALL(IF($J$48:$J$233=$I$44,ROW($J$48:$J$233)-ROW($J$48)+1),ROWS($J$48:J55)),COLUMNS($B$5:B12)),"")</f>
        <v/>
      </c>
      <c r="C12" s="46" t="str">
        <f t="shared" si="0"/>
        <v/>
      </c>
      <c r="D12" s="56"/>
      <c r="F12" s="195"/>
    </row>
    <row r="13" spans="2:13" ht="16.5" customHeight="1" x14ac:dyDescent="0.3">
      <c r="B13" s="45" t="str">
        <f t="array" ref="B13">IFERROR(INDEX($I$48:$J$233,SMALL(IF($J$48:$J$233=$I$44,ROW($J$48:$J$233)-ROW($J$48)+1),ROWS($J$48:J56)),COLUMNS($B$5:B13)),"")</f>
        <v/>
      </c>
      <c r="C13" s="46" t="str">
        <f t="shared" si="0"/>
        <v/>
      </c>
      <c r="D13" s="56"/>
      <c r="F13" s="195"/>
    </row>
    <row r="14" spans="2:13" ht="16.5" customHeight="1" x14ac:dyDescent="0.3">
      <c r="B14" s="45" t="str">
        <f t="array" ref="B14">IFERROR(INDEX($I$48:$J$233,SMALL(IF($J$48:$J$233=$I$44,ROW($J$48:$J$233)-ROW($J$48)+1),ROWS($J$48:J57)),COLUMNS($B$5:B14)),"")</f>
        <v/>
      </c>
      <c r="C14" s="46" t="str">
        <f t="shared" si="0"/>
        <v/>
      </c>
      <c r="D14" s="56"/>
      <c r="F14" s="195"/>
      <c r="I14" s="44"/>
    </row>
    <row r="15" spans="2:13" ht="16.5" customHeight="1" x14ac:dyDescent="0.3">
      <c r="B15" s="45" t="str">
        <f t="array" ref="B15">IFERROR(INDEX($I$48:$J$233,SMALL(IF($J$48:$J$233=$I$44,ROW($J$48:$J$233)-ROW($J$48)+1),ROWS($J$48:J58)),COLUMNS($B$5:B15)),"")</f>
        <v/>
      </c>
      <c r="C15" s="46" t="str">
        <f t="shared" si="0"/>
        <v/>
      </c>
      <c r="D15" s="56"/>
      <c r="F15" s="195"/>
      <c r="I15" s="44"/>
    </row>
    <row r="16" spans="2:13" ht="16.5" customHeight="1" x14ac:dyDescent="0.3">
      <c r="B16" s="45" t="str">
        <f t="array" ref="B16">IFERROR(INDEX($I$48:$J$233,SMALL(IF($J$48:$J$233=$I$44,ROW($J$48:$J$233)-ROW($J$48)+1),ROWS($J$48:J59)),COLUMNS($B$5:B16)),"")</f>
        <v/>
      </c>
      <c r="C16" s="46" t="str">
        <f t="shared" si="0"/>
        <v/>
      </c>
      <c r="D16" s="56"/>
      <c r="F16" s="195"/>
    </row>
    <row r="17" spans="1:9" ht="16.5" customHeight="1" x14ac:dyDescent="0.3">
      <c r="B17" s="45" t="str">
        <f t="array" ref="B17">IFERROR(INDEX($I$48:$J$233,SMALL(IF($J$48:$J$233=$I$44,ROW($J$48:$J$233)-ROW($J$48)+1),ROWS($J$48:J60)),COLUMNS($B$5:B17)),"")</f>
        <v/>
      </c>
      <c r="C17" s="46" t="str">
        <f t="shared" si="0"/>
        <v/>
      </c>
      <c r="D17" s="56"/>
      <c r="F17" s="195"/>
      <c r="G17" s="113"/>
    </row>
    <row r="18" spans="1:9" ht="16.5" customHeight="1" x14ac:dyDescent="0.3">
      <c r="B18" s="45" t="str">
        <f t="array" ref="B18">IFERROR(INDEX($I$48:$J$233,SMALL(IF($J$48:$J$233=$I$44,ROW($J$48:$J$233)-ROW($J$48)+1),ROWS($J$48:J61)),COLUMNS($B$5:B18)),"")</f>
        <v/>
      </c>
      <c r="C18" s="46" t="str">
        <f t="shared" si="0"/>
        <v/>
      </c>
      <c r="D18" s="56"/>
      <c r="F18" s="195"/>
      <c r="G18" s="113"/>
    </row>
    <row r="19" spans="1:9" ht="16.5" customHeight="1" x14ac:dyDescent="0.3">
      <c r="B19" s="45" t="str">
        <f t="array" ref="B19">IFERROR(INDEX($I$48:$J$233,SMALL(IF($J$48:$J$233=$I$44,ROW($J$48:$J$233)-ROW($J$48)+1),ROWS($J$48:J62)),COLUMNS($B$5:B19)),"")</f>
        <v/>
      </c>
      <c r="C19" s="46" t="str">
        <f t="shared" si="0"/>
        <v/>
      </c>
      <c r="D19" s="56"/>
      <c r="F19" s="44"/>
      <c r="G19" s="113"/>
    </row>
    <row r="20" spans="1:9" ht="16.5" customHeight="1" x14ac:dyDescent="0.3">
      <c r="B20" s="45" t="str">
        <f t="array" ref="B20">IFERROR(INDEX($I$48:$J$233,SMALL(IF($J$48:$J$233=$I$44,ROW($J$48:$J$233)-ROW($J$48)+1),ROWS($J$48:J63)),COLUMNS($B$5:B20)),"")</f>
        <v/>
      </c>
      <c r="C20" s="46" t="str">
        <f t="shared" si="0"/>
        <v/>
      </c>
      <c r="D20" s="56"/>
      <c r="F20" s="44"/>
      <c r="G20" s="113"/>
    </row>
    <row r="21" spans="1:9" ht="16.5" customHeight="1" x14ac:dyDescent="0.3">
      <c r="B21" s="45" t="str">
        <f t="array" ref="B21">IFERROR(INDEX($I$48:$J$233,SMALL(IF($J$48:$J$233=$I$44,ROW($J$48:$J$233)-ROW($J$48)+1),ROWS($J$48:J64)),COLUMNS($B$5:B21)),"")</f>
        <v/>
      </c>
      <c r="C21" s="46" t="str">
        <f t="shared" si="0"/>
        <v/>
      </c>
      <c r="D21" s="56"/>
      <c r="F21" s="44"/>
      <c r="G21" s="113"/>
    </row>
    <row r="22" spans="1:9" ht="16.5" customHeight="1" x14ac:dyDescent="0.3">
      <c r="B22" s="45" t="str">
        <f t="array" ref="B22">IFERROR(INDEX($I$48:$J$233,SMALL(IF($J$48:$J$233=$I$44,ROW($J$48:$J$233)-ROW($J$48)+1),ROWS($J$48:J65)),COLUMNS($B$5:B22)),"")</f>
        <v/>
      </c>
      <c r="C22" s="46" t="str">
        <f t="shared" si="0"/>
        <v/>
      </c>
      <c r="D22" s="56"/>
      <c r="F22" s="44"/>
      <c r="G22" s="113"/>
      <c r="I22" s="253"/>
    </row>
    <row r="23" spans="1:9" ht="16.5" customHeight="1" x14ac:dyDescent="0.3">
      <c r="B23" s="45" t="str">
        <f t="array" ref="B23">IFERROR(INDEX($I$48:$J$233,SMALL(IF($J$48:$J$233=$I$44,ROW($J$48:$J$233)-ROW($J$48)+1),ROWS($J$48:J66)),COLUMNS($B$5:B23)),"")</f>
        <v/>
      </c>
      <c r="C23" s="46" t="str">
        <f t="shared" si="0"/>
        <v/>
      </c>
      <c r="D23" s="56"/>
      <c r="F23" s="44"/>
      <c r="G23" s="113"/>
      <c r="I23" s="253"/>
    </row>
    <row r="24" spans="1:9" ht="16.5" customHeight="1" x14ac:dyDescent="0.3">
      <c r="B24" s="45" t="str">
        <f t="array" ref="B24">IFERROR(INDEX($I$48:$J$233,SMALL(IF($J$48:$J$233=$I$44,ROW($J$48:$J$233)-ROW($J$48)+1),ROWS($J$48:J67)),COLUMNS($B$5:B24)),"")</f>
        <v/>
      </c>
      <c r="C24" s="46" t="str">
        <f t="shared" si="0"/>
        <v/>
      </c>
      <c r="D24" s="56"/>
      <c r="F24" s="44"/>
      <c r="G24" s="113"/>
    </row>
    <row r="25" spans="1:9" ht="16.5" customHeight="1" x14ac:dyDescent="0.3">
      <c r="B25" s="45" t="str">
        <f t="array" ref="B25">IFERROR(INDEX($I$48:$J$233,SMALL(IF($J$48:$J$233=$I$44,ROW($J$48:$J$233)-ROW($J$48)+1),ROWS($J$48:J68)),COLUMNS($B$5:B25)),"")</f>
        <v/>
      </c>
      <c r="C25" s="46" t="str">
        <f t="shared" si="0"/>
        <v/>
      </c>
      <c r="D25" s="56"/>
      <c r="F25" s="44"/>
      <c r="G25" s="113"/>
    </row>
    <row r="26" spans="1:9" ht="16.5" customHeight="1" x14ac:dyDescent="0.3">
      <c r="B26" s="45" t="str">
        <f t="array" ref="B26">IFERROR(INDEX($I$48:$J$233,SMALL(IF($J$48:$J$233=$I$44,ROW($J$48:$J$233)-ROW($J$48)+1),ROWS($J$48:J69)),COLUMNS($B$5:B26)),"")</f>
        <v/>
      </c>
      <c r="C26" s="46" t="str">
        <f t="shared" si="0"/>
        <v/>
      </c>
      <c r="D26" s="56"/>
    </row>
    <row r="27" spans="1:9" ht="16.5" customHeight="1" x14ac:dyDescent="0.3">
      <c r="B27" s="45" t="str">
        <f t="array" ref="B27">IFERROR(INDEX($I$48:$J$233,SMALL(IF($J$48:$J$233=$I$44,ROW($J$48:$J$233)-ROW($J$48)+1),ROWS($J$48:J70)),COLUMNS($B$5:B27)),"")</f>
        <v/>
      </c>
      <c r="C27" s="46" t="str">
        <f t="shared" si="0"/>
        <v/>
      </c>
      <c r="D27" s="57"/>
    </row>
    <row r="28" spans="1:9" ht="2.1" customHeight="1" x14ac:dyDescent="0.3">
      <c r="A28" s="40"/>
      <c r="B28" s="45" t="str">
        <f t="array" ref="B28">IFERROR(INDEX($I$48:$J$233,SMALL(IF($J$48:$J$233=$I$44,ROW($J$48:$J$233)-ROW($J$48)+1),ROWS($J$48:J71)),COLUMNS($B$5:B28)),"")</f>
        <v/>
      </c>
      <c r="C28" s="40"/>
      <c r="D28" s="40"/>
    </row>
    <row r="29" spans="1:9" ht="32.25" customHeight="1" x14ac:dyDescent="0.25">
      <c r="B29" s="348" t="s">
        <v>2140</v>
      </c>
      <c r="C29" s="349"/>
      <c r="D29" s="252" t="str">
        <f>IFERROR(ROUND(AVERAGEIFS($D$5:$D$27,$C$5:$C$27,"=Ocena:"),2),"0")</f>
        <v>0</v>
      </c>
    </row>
    <row r="30" spans="1:9" ht="32.25" customHeight="1" x14ac:dyDescent="0.25">
      <c r="B30" s="343" t="s">
        <v>2141</v>
      </c>
      <c r="C30" s="344"/>
      <c r="D30" s="50" t="str">
        <f>IFERROR(VLOOKUP($D$29,$M$178:$O$182,3,1),"0")</f>
        <v>0</v>
      </c>
    </row>
    <row r="31" spans="1:9" ht="2.1" customHeight="1" x14ac:dyDescent="0.3">
      <c r="B31" s="51"/>
      <c r="C31" s="12"/>
      <c r="D31" s="1"/>
    </row>
    <row r="32" spans="1:9" ht="32.25" customHeight="1" x14ac:dyDescent="0.25">
      <c r="B32" s="322" t="s">
        <v>53</v>
      </c>
      <c r="C32" s="350"/>
      <c r="D32" s="49" t="str">
        <f>IFERROR(ROUND(AVERAGEIF($I$237:$I$248,"&gt;0",$I$237:$I$248),2),"0")</f>
        <v>0</v>
      </c>
    </row>
    <row r="33" spans="1:18" ht="32.25" customHeight="1" x14ac:dyDescent="0.25">
      <c r="B33" s="345" t="s">
        <v>57</v>
      </c>
      <c r="C33" s="346"/>
      <c r="D33" s="50" t="str">
        <f>IFERROR(VLOOKUP($D$32,$X$178:$Z$181,3,1),"0")</f>
        <v>0</v>
      </c>
    </row>
    <row r="34" spans="1:18" ht="2.1" customHeight="1" x14ac:dyDescent="0.25">
      <c r="B34" s="347"/>
      <c r="C34" s="347"/>
      <c r="D34" s="347"/>
    </row>
    <row r="35" spans="1:18" ht="27.95" customHeight="1" x14ac:dyDescent="0.25">
      <c r="B35" s="351" t="s">
        <v>2380</v>
      </c>
      <c r="C35" s="351"/>
      <c r="D35" s="351"/>
    </row>
    <row r="36" spans="1:18" ht="16.5" customHeight="1" x14ac:dyDescent="0.25">
      <c r="B36" s="351"/>
      <c r="C36" s="351"/>
      <c r="D36" s="351"/>
      <c r="Q36" s="42"/>
    </row>
    <row r="37" spans="1:18" ht="18.95" customHeight="1" x14ac:dyDescent="0.25">
      <c r="A37" s="42"/>
      <c r="B37" s="351"/>
      <c r="C37" s="351"/>
      <c r="D37" s="351"/>
      <c r="R37" s="42"/>
    </row>
    <row r="38" spans="1:18" s="42" customFormat="1" ht="34.5" customHeight="1" x14ac:dyDescent="0.25">
      <c r="A38" s="9"/>
      <c r="B38" s="352"/>
      <c r="C38" s="352"/>
      <c r="D38" s="352"/>
      <c r="E38" s="41"/>
      <c r="F38" s="41"/>
      <c r="G38" s="41"/>
      <c r="H38" s="41"/>
      <c r="L38" s="41"/>
      <c r="M38" s="41"/>
      <c r="O38" s="9"/>
      <c r="Q38" s="9"/>
      <c r="R38" s="9"/>
    </row>
    <row r="39" spans="1:18" ht="5.0999999999999996" customHeight="1" x14ac:dyDescent="0.25">
      <c r="B39" s="52"/>
      <c r="D39" s="24"/>
    </row>
    <row r="40" spans="1:18" ht="45" customHeight="1" x14ac:dyDescent="0.25">
      <c r="B40" s="337" t="str">
        <f>IF(SUM(D5:D27)=0," ",IF("0"=D30,"UWAGA! Uczeń osiągnął zbyt niską średnią ocen z obowiązkowych przedmiotów kształcenia ogólnego by spełnić minimum w kryterium podstawowym i wniosek nie będzie podlegał rozpoznaniu!",""))</f>
        <v xml:space="preserve"> </v>
      </c>
      <c r="C40" s="337"/>
      <c r="D40" s="337"/>
    </row>
    <row r="41" spans="1:18" ht="46.5" customHeight="1" x14ac:dyDescent="0.25">
      <c r="B41" s="338" t="str">
        <f>IF(SUM(D5:D27)=0," ",IF("0"=D33,"UWAGA! Uczeń osiągnął zbyt niską średnią ocen z przedmiotów przyrodniczych, informatycznych, języków obcych nowożytnych, matematyki i przedsiębiorczości by spełnić minimum w kryterium podstawowym i wniosek nie będzie podlegał rozpoznaniu!",""))</f>
        <v xml:space="preserve"> </v>
      </c>
      <c r="C41" s="338"/>
      <c r="D41" s="338"/>
    </row>
    <row r="42" spans="1:18" ht="39.950000000000003" hidden="1" customHeight="1" x14ac:dyDescent="0.25">
      <c r="B42" s="52"/>
    </row>
    <row r="43" spans="1:18" ht="58.5" hidden="1" customHeight="1" x14ac:dyDescent="0.25">
      <c r="B43" s="52"/>
      <c r="E43" s="54"/>
    </row>
    <row r="44" spans="1:18" ht="13.5" hidden="1" customHeight="1" x14ac:dyDescent="0.25">
      <c r="B44" s="52"/>
      <c r="E44" s="54"/>
      <c r="I44" s="112" t="str">
        <f>OKŁADKA!I26</f>
        <v>- wybierz -</v>
      </c>
      <c r="J44" s="112"/>
      <c r="K44" s="112"/>
    </row>
    <row r="45" spans="1:18" ht="13.5" hidden="1" customHeight="1" x14ac:dyDescent="0.25">
      <c r="B45" s="52"/>
      <c r="E45" s="54"/>
      <c r="I45" s="112"/>
      <c r="J45" s="112"/>
      <c r="K45" s="112"/>
    </row>
    <row r="46" spans="1:18" ht="28.5" hidden="1" customHeight="1" x14ac:dyDescent="0.25">
      <c r="B46" s="52"/>
      <c r="E46" s="54"/>
      <c r="I46" s="174"/>
      <c r="J46" s="123" t="s">
        <v>2168</v>
      </c>
      <c r="K46" s="122" t="s">
        <v>2172</v>
      </c>
    </row>
    <row r="47" spans="1:18" ht="21" hidden="1" customHeight="1" x14ac:dyDescent="0.25">
      <c r="B47" s="52"/>
      <c r="E47" s="54"/>
      <c r="I47" s="175" t="s">
        <v>26</v>
      </c>
      <c r="J47" s="175" t="s">
        <v>34</v>
      </c>
      <c r="K47" s="175"/>
    </row>
    <row r="48" spans="1:18" ht="13.5" hidden="1" customHeight="1" x14ac:dyDescent="0.25">
      <c r="B48" s="52"/>
      <c r="E48" s="54"/>
      <c r="I48" s="140" t="s">
        <v>27</v>
      </c>
      <c r="J48" s="248" t="s">
        <v>2322</v>
      </c>
      <c r="K48" s="141" t="s">
        <v>2329</v>
      </c>
    </row>
    <row r="49" spans="2:21" ht="13.5" hidden="1" customHeight="1" x14ac:dyDescent="0.25">
      <c r="B49" s="52"/>
      <c r="E49" s="54"/>
      <c r="I49" s="142" t="s">
        <v>2169</v>
      </c>
      <c r="J49" s="249" t="s">
        <v>2322</v>
      </c>
      <c r="K49" s="143" t="s">
        <v>2329</v>
      </c>
    </row>
    <row r="50" spans="2:21" ht="13.5" hidden="1" customHeight="1" x14ac:dyDescent="0.25">
      <c r="B50" s="52"/>
      <c r="E50" s="54"/>
      <c r="I50" s="142" t="s">
        <v>28</v>
      </c>
      <c r="J50" s="249" t="s">
        <v>2322</v>
      </c>
      <c r="K50" s="143" t="s">
        <v>2329</v>
      </c>
    </row>
    <row r="51" spans="2:21" ht="13.5" hidden="1" customHeight="1" x14ac:dyDescent="0.25">
      <c r="B51" s="52"/>
      <c r="E51" s="54"/>
      <c r="I51" s="142" t="s">
        <v>29</v>
      </c>
      <c r="J51" s="249" t="s">
        <v>2322</v>
      </c>
      <c r="K51" s="143" t="s">
        <v>2329</v>
      </c>
    </row>
    <row r="52" spans="2:21" ht="13.5" hidden="1" customHeight="1" x14ac:dyDescent="0.25">
      <c r="B52" s="52"/>
      <c r="E52" s="54"/>
      <c r="I52" s="142" t="s">
        <v>35</v>
      </c>
      <c r="J52" s="249" t="s">
        <v>2322</v>
      </c>
      <c r="K52" s="143" t="s">
        <v>2329</v>
      </c>
    </row>
    <row r="53" spans="2:21" ht="13.5" hidden="1" customHeight="1" x14ac:dyDescent="0.25">
      <c r="B53" s="52"/>
      <c r="E53" s="54"/>
      <c r="I53" s="142" t="s">
        <v>31</v>
      </c>
      <c r="J53" s="249" t="s">
        <v>2322</v>
      </c>
      <c r="K53" s="143" t="s">
        <v>2329</v>
      </c>
    </row>
    <row r="54" spans="2:21" ht="13.5" hidden="1" customHeight="1" x14ac:dyDescent="0.25">
      <c r="B54" s="52"/>
      <c r="E54" s="54"/>
      <c r="I54" s="142" t="s">
        <v>32</v>
      </c>
      <c r="J54" s="249" t="s">
        <v>2322</v>
      </c>
      <c r="K54" s="143" t="s">
        <v>2329</v>
      </c>
    </row>
    <row r="55" spans="2:21" ht="13.5" hidden="1" customHeight="1" x14ac:dyDescent="0.25">
      <c r="B55" s="52"/>
      <c r="E55" s="54"/>
      <c r="I55" s="142" t="s">
        <v>41</v>
      </c>
      <c r="J55" s="249" t="s">
        <v>2322</v>
      </c>
      <c r="K55" s="143" t="s">
        <v>2329</v>
      </c>
      <c r="N55" s="40"/>
      <c r="O55" s="40"/>
      <c r="P55" s="40"/>
      <c r="Q55" s="40"/>
    </row>
    <row r="56" spans="2:21" ht="13.5" hidden="1" customHeight="1" x14ac:dyDescent="0.25">
      <c r="B56" s="52"/>
      <c r="E56" s="54"/>
      <c r="I56" s="142" t="s">
        <v>42</v>
      </c>
      <c r="J56" s="249" t="s">
        <v>2322</v>
      </c>
      <c r="K56" s="143" t="s">
        <v>2329</v>
      </c>
      <c r="N56" s="40"/>
      <c r="O56" s="40"/>
      <c r="P56" s="40"/>
      <c r="Q56" s="40"/>
    </row>
    <row r="57" spans="2:21" ht="13.5" hidden="1" customHeight="1" x14ac:dyDescent="0.25">
      <c r="B57" s="52"/>
      <c r="E57" s="54"/>
      <c r="I57" s="144" t="s">
        <v>33</v>
      </c>
      <c r="J57" s="250" t="s">
        <v>2322</v>
      </c>
      <c r="K57" s="143" t="s">
        <v>2329</v>
      </c>
      <c r="N57" s="40"/>
      <c r="O57" s="40"/>
      <c r="U57" s="10"/>
    </row>
    <row r="58" spans="2:21" ht="13.5" hidden="1" customHeight="1" x14ac:dyDescent="0.25">
      <c r="B58" s="52"/>
      <c r="D58" s="242"/>
      <c r="E58" s="54"/>
      <c r="I58" s="140" t="s">
        <v>27</v>
      </c>
      <c r="J58" s="248" t="s">
        <v>2323</v>
      </c>
      <c r="K58" s="141" t="s">
        <v>2322</v>
      </c>
      <c r="N58" s="40"/>
      <c r="O58" s="40"/>
      <c r="U58" s="10"/>
    </row>
    <row r="59" spans="2:21" ht="13.5" hidden="1" customHeight="1" x14ac:dyDescent="0.25">
      <c r="B59" s="52"/>
      <c r="D59" s="242"/>
      <c r="E59" s="54"/>
      <c r="I59" s="142" t="s">
        <v>2169</v>
      </c>
      <c r="J59" s="249" t="s">
        <v>2323</v>
      </c>
      <c r="K59" s="143" t="s">
        <v>2322</v>
      </c>
      <c r="N59" s="40"/>
      <c r="O59" s="40"/>
      <c r="U59" s="10"/>
    </row>
    <row r="60" spans="2:21" ht="13.5" hidden="1" customHeight="1" x14ac:dyDescent="0.25">
      <c r="B60" s="52"/>
      <c r="D60" s="242"/>
      <c r="I60" s="142" t="s">
        <v>28</v>
      </c>
      <c r="J60" s="249" t="s">
        <v>2323</v>
      </c>
      <c r="K60" s="143" t="s">
        <v>2322</v>
      </c>
      <c r="N60" s="40"/>
      <c r="O60" s="40"/>
      <c r="U60" s="10"/>
    </row>
    <row r="61" spans="2:21" ht="13.5" hidden="1" customHeight="1" x14ac:dyDescent="0.25">
      <c r="B61" s="52"/>
      <c r="D61" s="242"/>
      <c r="I61" s="142" t="s">
        <v>29</v>
      </c>
      <c r="J61" s="249" t="s">
        <v>2323</v>
      </c>
      <c r="K61" s="143" t="s">
        <v>2322</v>
      </c>
      <c r="N61" s="40"/>
      <c r="O61" s="40"/>
      <c r="U61" s="10"/>
    </row>
    <row r="62" spans="2:21" ht="13.5" hidden="1" customHeight="1" x14ac:dyDescent="0.25">
      <c r="B62" s="52"/>
      <c r="D62" s="242"/>
      <c r="I62" s="142" t="s">
        <v>35</v>
      </c>
      <c r="J62" s="249" t="s">
        <v>2323</v>
      </c>
      <c r="K62" s="143" t="s">
        <v>2322</v>
      </c>
      <c r="N62" s="40"/>
      <c r="O62" s="40"/>
      <c r="U62" s="10"/>
    </row>
    <row r="63" spans="2:21" ht="13.5" hidden="1" customHeight="1" x14ac:dyDescent="0.25">
      <c r="B63" s="52"/>
      <c r="D63" s="242"/>
      <c r="I63" s="142" t="s">
        <v>37</v>
      </c>
      <c r="J63" s="249" t="s">
        <v>2323</v>
      </c>
      <c r="K63" s="143" t="s">
        <v>2322</v>
      </c>
      <c r="N63" s="40"/>
      <c r="O63" s="40"/>
      <c r="U63" s="10"/>
    </row>
    <row r="64" spans="2:21" ht="13.5" hidden="1" customHeight="1" x14ac:dyDescent="0.25">
      <c r="B64" s="52"/>
      <c r="D64" s="242"/>
      <c r="I64" s="142" t="s">
        <v>38</v>
      </c>
      <c r="J64" s="249" t="s">
        <v>2323</v>
      </c>
      <c r="K64" s="143" t="s">
        <v>2322</v>
      </c>
      <c r="N64" s="40"/>
      <c r="O64" s="40"/>
      <c r="U64" s="10"/>
    </row>
    <row r="65" spans="2:21" ht="13.5" hidden="1" customHeight="1" x14ac:dyDescent="0.25">
      <c r="B65" s="52"/>
      <c r="D65" s="242"/>
      <c r="I65" s="142" t="s">
        <v>32</v>
      </c>
      <c r="J65" s="249" t="s">
        <v>2323</v>
      </c>
      <c r="K65" s="143" t="s">
        <v>2322</v>
      </c>
      <c r="N65" s="40"/>
      <c r="O65" s="40"/>
      <c r="P65" s="111"/>
      <c r="Q65" s="111"/>
      <c r="R65" s="10"/>
      <c r="S65" s="10"/>
      <c r="T65" s="10"/>
      <c r="U65" s="10"/>
    </row>
    <row r="66" spans="2:21" ht="13.5" hidden="1" customHeight="1" x14ac:dyDescent="0.25">
      <c r="B66" s="52"/>
      <c r="D66" s="242"/>
      <c r="I66" s="142" t="s">
        <v>41</v>
      </c>
      <c r="J66" s="249" t="s">
        <v>2323</v>
      </c>
      <c r="K66" s="143" t="s">
        <v>2322</v>
      </c>
      <c r="N66" s="40"/>
      <c r="O66" s="40"/>
      <c r="P66" s="111"/>
      <c r="Q66" s="111"/>
      <c r="R66" s="10"/>
      <c r="S66" s="10"/>
      <c r="T66" s="10"/>
      <c r="U66" s="10"/>
    </row>
    <row r="67" spans="2:21" ht="13.5" hidden="1" customHeight="1" x14ac:dyDescent="0.25">
      <c r="B67" s="52"/>
      <c r="D67" s="242"/>
      <c r="I67" s="142" t="s">
        <v>42</v>
      </c>
      <c r="J67" s="249" t="s">
        <v>2323</v>
      </c>
      <c r="K67" s="143" t="s">
        <v>2322</v>
      </c>
      <c r="N67" s="40"/>
      <c r="O67" s="40"/>
      <c r="P67" s="111"/>
      <c r="Q67" s="111"/>
      <c r="R67" s="10"/>
      <c r="S67" s="10"/>
      <c r="T67" s="10"/>
      <c r="U67" s="10"/>
    </row>
    <row r="68" spans="2:21" ht="13.5" hidden="1" customHeight="1" x14ac:dyDescent="0.25">
      <c r="B68" s="52"/>
      <c r="D68" s="241"/>
      <c r="I68" s="144" t="s">
        <v>33</v>
      </c>
      <c r="J68" s="250" t="s">
        <v>2323</v>
      </c>
      <c r="K68" s="145" t="s">
        <v>2322</v>
      </c>
      <c r="N68" s="40"/>
      <c r="O68" s="40"/>
      <c r="P68" s="111"/>
      <c r="Q68" s="111"/>
      <c r="R68" s="10"/>
      <c r="S68" s="10"/>
      <c r="T68" s="10"/>
      <c r="U68" s="10"/>
    </row>
    <row r="69" spans="2:21" ht="13.5" hidden="1" customHeight="1" x14ac:dyDescent="0.25">
      <c r="B69" s="52"/>
      <c r="D69" s="242"/>
      <c r="I69" s="140" t="s">
        <v>27</v>
      </c>
      <c r="J69" s="248" t="s">
        <v>2324</v>
      </c>
      <c r="K69" s="141" t="s">
        <v>2323</v>
      </c>
      <c r="N69" s="40"/>
      <c r="O69" s="40"/>
      <c r="P69" s="111"/>
      <c r="Q69" s="111"/>
      <c r="R69" s="10"/>
      <c r="S69" s="10"/>
      <c r="T69" s="10"/>
      <c r="U69" s="10"/>
    </row>
    <row r="70" spans="2:21" ht="13.5" hidden="1" customHeight="1" x14ac:dyDescent="0.25">
      <c r="B70" s="52"/>
      <c r="D70" s="242"/>
      <c r="I70" s="142" t="s">
        <v>2169</v>
      </c>
      <c r="J70" s="249" t="s">
        <v>2324</v>
      </c>
      <c r="K70" s="143" t="s">
        <v>2323</v>
      </c>
      <c r="M70" s="9"/>
      <c r="N70" s="40"/>
      <c r="O70" s="40"/>
      <c r="P70" s="111"/>
      <c r="Q70" s="111"/>
      <c r="R70" s="10"/>
      <c r="S70" s="10"/>
      <c r="T70" s="10"/>
      <c r="U70" s="10"/>
    </row>
    <row r="71" spans="2:21" ht="13.5" hidden="1" customHeight="1" x14ac:dyDescent="0.25">
      <c r="B71" s="52"/>
      <c r="D71" s="242"/>
      <c r="I71" s="142" t="s">
        <v>28</v>
      </c>
      <c r="J71" s="249" t="s">
        <v>2324</v>
      </c>
      <c r="K71" s="143" t="s">
        <v>2323</v>
      </c>
      <c r="M71" s="9"/>
      <c r="N71" s="40"/>
      <c r="O71" s="40"/>
      <c r="P71" s="111"/>
      <c r="Q71" s="111"/>
      <c r="R71" s="10"/>
      <c r="S71" s="10"/>
      <c r="T71" s="10"/>
      <c r="U71" s="10"/>
    </row>
    <row r="72" spans="2:21" ht="13.5" hidden="1" customHeight="1" x14ac:dyDescent="0.25">
      <c r="B72" s="52"/>
      <c r="D72" s="242"/>
      <c r="I72" s="142" t="s">
        <v>29</v>
      </c>
      <c r="J72" s="249" t="s">
        <v>2324</v>
      </c>
      <c r="K72" s="143" t="s">
        <v>2323</v>
      </c>
      <c r="M72" s="9"/>
      <c r="N72" s="40"/>
      <c r="O72" s="40"/>
      <c r="P72" s="111"/>
      <c r="Q72" s="111"/>
      <c r="R72" s="10"/>
      <c r="S72" s="10"/>
      <c r="T72" s="10"/>
      <c r="U72" s="10"/>
    </row>
    <row r="73" spans="2:21" ht="13.5" hidden="1" customHeight="1" x14ac:dyDescent="0.25">
      <c r="B73" s="52"/>
      <c r="D73" s="242"/>
      <c r="I73" s="142" t="s">
        <v>35</v>
      </c>
      <c r="J73" s="249" t="s">
        <v>2324</v>
      </c>
      <c r="K73" s="143" t="s">
        <v>2323</v>
      </c>
      <c r="N73" s="40"/>
      <c r="O73" s="40"/>
      <c r="P73" s="111"/>
      <c r="Q73" s="111"/>
      <c r="R73" s="10"/>
      <c r="S73" s="10"/>
      <c r="T73" s="10"/>
      <c r="U73" s="10"/>
    </row>
    <row r="74" spans="2:21" ht="13.5" hidden="1" customHeight="1" x14ac:dyDescent="0.25">
      <c r="B74" s="52"/>
      <c r="D74" s="242"/>
      <c r="I74" s="142" t="s">
        <v>37</v>
      </c>
      <c r="J74" s="249" t="s">
        <v>2324</v>
      </c>
      <c r="K74" s="143" t="s">
        <v>2323</v>
      </c>
      <c r="N74" s="40"/>
      <c r="O74" s="40"/>
      <c r="P74" s="111"/>
      <c r="Q74" s="111"/>
      <c r="R74" s="10"/>
      <c r="S74" s="10"/>
      <c r="T74" s="10"/>
      <c r="U74" s="10"/>
    </row>
    <row r="75" spans="2:21" ht="13.5" hidden="1" customHeight="1" x14ac:dyDescent="0.25">
      <c r="B75" s="52"/>
      <c r="D75" s="242"/>
      <c r="I75" s="142" t="s">
        <v>38</v>
      </c>
      <c r="J75" s="249" t="s">
        <v>2324</v>
      </c>
      <c r="K75" s="143" t="s">
        <v>2323</v>
      </c>
      <c r="N75" s="40"/>
      <c r="O75" s="40"/>
      <c r="P75" s="111"/>
      <c r="Q75" s="111"/>
      <c r="R75" s="10"/>
      <c r="S75" s="10"/>
      <c r="T75" s="10"/>
      <c r="U75" s="10"/>
    </row>
    <row r="76" spans="2:21" ht="13.5" hidden="1" customHeight="1" x14ac:dyDescent="0.25">
      <c r="B76" s="52"/>
      <c r="D76" s="242"/>
      <c r="I76" s="142" t="s">
        <v>32</v>
      </c>
      <c r="J76" s="249" t="s">
        <v>2324</v>
      </c>
      <c r="K76" s="143" t="s">
        <v>2323</v>
      </c>
      <c r="N76" s="40"/>
      <c r="O76" s="40"/>
      <c r="P76" s="111"/>
      <c r="Q76" s="111"/>
      <c r="R76" s="10"/>
      <c r="S76" s="10"/>
      <c r="T76" s="10"/>
      <c r="U76" s="10"/>
    </row>
    <row r="77" spans="2:21" ht="13.5" hidden="1" customHeight="1" x14ac:dyDescent="0.25">
      <c r="B77" s="52"/>
      <c r="D77" s="242"/>
      <c r="I77" s="142" t="s">
        <v>41</v>
      </c>
      <c r="J77" s="249" t="s">
        <v>2324</v>
      </c>
      <c r="K77" s="143" t="s">
        <v>2323</v>
      </c>
      <c r="N77" s="40"/>
      <c r="O77" s="40"/>
      <c r="P77" s="111"/>
      <c r="Q77" s="111"/>
      <c r="R77" s="10"/>
      <c r="S77" s="10"/>
      <c r="T77" s="10"/>
      <c r="U77" s="10"/>
    </row>
    <row r="78" spans="2:21" ht="13.5" hidden="1" customHeight="1" x14ac:dyDescent="0.25">
      <c r="B78" s="52"/>
      <c r="D78" s="242"/>
      <c r="I78" s="142" t="s">
        <v>42</v>
      </c>
      <c r="J78" s="249" t="s">
        <v>2324</v>
      </c>
      <c r="K78" s="143" t="s">
        <v>2323</v>
      </c>
      <c r="N78" s="40"/>
      <c r="O78" s="40"/>
      <c r="P78" s="111"/>
      <c r="Q78" s="111"/>
      <c r="R78" s="10"/>
      <c r="S78" s="10"/>
      <c r="T78" s="10"/>
      <c r="U78" s="10"/>
    </row>
    <row r="79" spans="2:21" ht="13.5" hidden="1" customHeight="1" x14ac:dyDescent="0.25">
      <c r="B79" s="52"/>
      <c r="D79" s="242"/>
      <c r="I79" s="142" t="s">
        <v>33</v>
      </c>
      <c r="J79" s="249" t="s">
        <v>2324</v>
      </c>
      <c r="K79" s="143" t="s">
        <v>2323</v>
      </c>
      <c r="N79" s="40"/>
      <c r="O79" s="40"/>
      <c r="P79" s="111"/>
      <c r="Q79" s="111"/>
      <c r="R79" s="10"/>
      <c r="S79" s="10"/>
      <c r="T79" s="10"/>
      <c r="U79" s="10"/>
    </row>
    <row r="80" spans="2:21" ht="13.5" hidden="1" customHeight="1" x14ac:dyDescent="0.25">
      <c r="B80" s="52"/>
      <c r="D80" s="241"/>
      <c r="F80" s="242"/>
      <c r="I80" s="140" t="s">
        <v>27</v>
      </c>
      <c r="J80" s="248" t="s">
        <v>2325</v>
      </c>
      <c r="K80" s="141" t="s">
        <v>2324</v>
      </c>
      <c r="N80" s="40"/>
      <c r="O80" s="40"/>
      <c r="P80" s="111"/>
      <c r="Q80" s="111"/>
      <c r="R80" s="10"/>
      <c r="S80" s="10"/>
      <c r="T80" s="10"/>
      <c r="U80" s="10"/>
    </row>
    <row r="81" spans="2:21" ht="13.5" hidden="1" customHeight="1" x14ac:dyDescent="0.25">
      <c r="B81" s="52"/>
      <c r="F81" s="242"/>
      <c r="I81" s="142" t="s">
        <v>2170</v>
      </c>
      <c r="J81" s="249" t="s">
        <v>2325</v>
      </c>
      <c r="K81" s="143" t="s">
        <v>2324</v>
      </c>
      <c r="N81" s="40"/>
      <c r="O81" s="40"/>
      <c r="P81" s="111"/>
      <c r="Q81" s="111"/>
      <c r="R81" s="10"/>
      <c r="S81" s="10"/>
      <c r="T81" s="10"/>
      <c r="U81" s="10"/>
    </row>
    <row r="82" spans="2:21" ht="13.5" hidden="1" customHeight="1" x14ac:dyDescent="0.25">
      <c r="B82" s="52"/>
      <c r="F82" s="242"/>
      <c r="I82" s="142" t="s">
        <v>2171</v>
      </c>
      <c r="J82" s="249" t="s">
        <v>2325</v>
      </c>
      <c r="K82" s="143" t="s">
        <v>2324</v>
      </c>
      <c r="N82" s="40"/>
      <c r="O82" s="40"/>
      <c r="P82" s="111"/>
      <c r="Q82" s="111"/>
      <c r="R82" s="10"/>
      <c r="S82" s="10"/>
      <c r="T82" s="10"/>
      <c r="U82" s="10"/>
    </row>
    <row r="83" spans="2:21" ht="13.5" hidden="1" customHeight="1" x14ac:dyDescent="0.25">
      <c r="B83" s="52"/>
      <c r="F83" s="242"/>
      <c r="I83" s="142" t="s">
        <v>28</v>
      </c>
      <c r="J83" s="249" t="s">
        <v>2325</v>
      </c>
      <c r="K83" s="143" t="s">
        <v>2324</v>
      </c>
      <c r="N83" s="40"/>
      <c r="O83" s="40"/>
      <c r="P83" s="111"/>
      <c r="Q83" s="111"/>
      <c r="R83" s="10"/>
      <c r="S83" s="10"/>
      <c r="T83" s="10"/>
      <c r="U83" s="10"/>
    </row>
    <row r="84" spans="2:21" ht="13.5" hidden="1" customHeight="1" x14ac:dyDescent="0.25">
      <c r="B84" s="52"/>
      <c r="F84" s="242"/>
      <c r="I84" s="142" t="s">
        <v>2321</v>
      </c>
      <c r="J84" s="249" t="s">
        <v>2325</v>
      </c>
      <c r="K84" s="143" t="s">
        <v>2324</v>
      </c>
      <c r="N84" s="40"/>
      <c r="O84" s="40"/>
      <c r="P84" s="111"/>
      <c r="Q84" s="111"/>
      <c r="R84" s="10"/>
      <c r="S84" s="10"/>
      <c r="T84" s="10"/>
      <c r="U84" s="10"/>
    </row>
    <row r="85" spans="2:21" ht="13.5" hidden="1" customHeight="1" x14ac:dyDescent="0.25">
      <c r="B85" s="52"/>
      <c r="F85" s="242"/>
      <c r="I85" s="142" t="s">
        <v>35</v>
      </c>
      <c r="J85" s="249" t="s">
        <v>2325</v>
      </c>
      <c r="K85" s="143" t="s">
        <v>2324</v>
      </c>
      <c r="N85" s="40"/>
      <c r="O85" s="40"/>
      <c r="P85" s="111"/>
      <c r="Q85" s="111"/>
      <c r="R85" s="10"/>
      <c r="S85" s="10"/>
      <c r="T85" s="10"/>
      <c r="U85" s="10"/>
    </row>
    <row r="86" spans="2:21" ht="13.5" hidden="1" customHeight="1" x14ac:dyDescent="0.25">
      <c r="B86" s="52"/>
      <c r="F86" s="242"/>
      <c r="I86" s="142" t="s">
        <v>37</v>
      </c>
      <c r="J86" s="249" t="s">
        <v>2325</v>
      </c>
      <c r="K86" s="143" t="s">
        <v>2324</v>
      </c>
      <c r="N86" s="40"/>
      <c r="O86" s="40"/>
      <c r="P86" s="111"/>
      <c r="Q86" s="111"/>
      <c r="R86" s="10"/>
      <c r="S86" s="10"/>
      <c r="T86" s="10"/>
      <c r="U86" s="10"/>
    </row>
    <row r="87" spans="2:21" ht="13.5" hidden="1" customHeight="1" x14ac:dyDescent="0.25">
      <c r="B87" s="52"/>
      <c r="F87" s="242"/>
      <c r="I87" s="142" t="s">
        <v>38</v>
      </c>
      <c r="J87" s="249" t="s">
        <v>2325</v>
      </c>
      <c r="K87" s="143" t="s">
        <v>2324</v>
      </c>
      <c r="N87" s="40"/>
      <c r="O87" s="40"/>
      <c r="P87" s="111"/>
      <c r="Q87" s="111"/>
      <c r="R87" s="10"/>
      <c r="S87" s="10"/>
      <c r="T87" s="10"/>
      <c r="U87" s="10"/>
    </row>
    <row r="88" spans="2:21" ht="13.5" hidden="1" customHeight="1" x14ac:dyDescent="0.25">
      <c r="B88" s="52"/>
      <c r="F88" s="242"/>
      <c r="I88" s="142" t="s">
        <v>39</v>
      </c>
      <c r="J88" s="249" t="s">
        <v>2325</v>
      </c>
      <c r="K88" s="143" t="s">
        <v>2324</v>
      </c>
      <c r="N88" s="40"/>
      <c r="O88" s="40"/>
      <c r="P88" s="111"/>
      <c r="Q88" s="111"/>
      <c r="R88" s="10"/>
      <c r="S88" s="10"/>
      <c r="T88" s="10"/>
      <c r="U88" s="10"/>
    </row>
    <row r="89" spans="2:21" ht="13.5" hidden="1" customHeight="1" x14ac:dyDescent="0.25">
      <c r="B89" s="52"/>
      <c r="F89" s="242"/>
      <c r="I89" s="142" t="s">
        <v>40</v>
      </c>
      <c r="J89" s="249" t="s">
        <v>2325</v>
      </c>
      <c r="K89" s="143" t="s">
        <v>2324</v>
      </c>
      <c r="N89" s="40"/>
      <c r="O89" s="40"/>
      <c r="P89" s="111"/>
      <c r="Q89" s="111"/>
      <c r="R89" s="10"/>
      <c r="S89" s="10"/>
      <c r="T89" s="10"/>
      <c r="U89" s="10"/>
    </row>
    <row r="90" spans="2:21" ht="13.5" hidden="1" customHeight="1" x14ac:dyDescent="0.25">
      <c r="B90" s="52"/>
      <c r="F90" s="242"/>
      <c r="I90" s="142" t="s">
        <v>32</v>
      </c>
      <c r="J90" s="249" t="s">
        <v>2325</v>
      </c>
      <c r="K90" s="143" t="s">
        <v>2324</v>
      </c>
      <c r="P90" s="10"/>
      <c r="Q90" s="10"/>
      <c r="R90" s="10"/>
      <c r="S90" s="10"/>
      <c r="T90" s="10"/>
      <c r="U90" s="10"/>
    </row>
    <row r="91" spans="2:21" ht="13.5" hidden="1" customHeight="1" x14ac:dyDescent="0.25">
      <c r="B91" s="52"/>
      <c r="F91" s="242"/>
      <c r="I91" s="142" t="s">
        <v>41</v>
      </c>
      <c r="J91" s="249" t="s">
        <v>2325</v>
      </c>
      <c r="K91" s="143" t="s">
        <v>2324</v>
      </c>
      <c r="P91" s="10"/>
      <c r="Q91" s="10"/>
      <c r="R91" s="10"/>
      <c r="S91" s="10"/>
      <c r="T91" s="10"/>
      <c r="U91" s="10"/>
    </row>
    <row r="92" spans="2:21" ht="13.5" hidden="1" customHeight="1" x14ac:dyDescent="0.25">
      <c r="B92" s="52"/>
      <c r="F92" s="242"/>
      <c r="I92" s="116" t="s">
        <v>33</v>
      </c>
      <c r="J92" s="247" t="s">
        <v>2325</v>
      </c>
      <c r="K92" s="120" t="s">
        <v>2324</v>
      </c>
      <c r="P92" s="10"/>
      <c r="Q92" s="10"/>
      <c r="R92" s="10"/>
      <c r="S92" s="10"/>
      <c r="T92" s="10"/>
      <c r="U92" s="10"/>
    </row>
    <row r="93" spans="2:21" ht="13.5" hidden="1" customHeight="1" x14ac:dyDescent="0.25">
      <c r="B93" s="52"/>
      <c r="F93" s="242"/>
      <c r="I93" s="114" t="s">
        <v>27</v>
      </c>
      <c r="J93" s="245" t="s">
        <v>2391</v>
      </c>
      <c r="K93" s="118" t="s">
        <v>2325</v>
      </c>
      <c r="P93" s="10"/>
      <c r="Q93" s="10"/>
      <c r="R93" s="10"/>
      <c r="S93" s="10"/>
      <c r="T93" s="10"/>
      <c r="U93" s="10"/>
    </row>
    <row r="94" spans="2:21" ht="13.5" hidden="1" customHeight="1" x14ac:dyDescent="0.25">
      <c r="B94" s="52"/>
      <c r="F94" s="242"/>
      <c r="I94" s="115" t="s">
        <v>2170</v>
      </c>
      <c r="J94" s="246" t="s">
        <v>2391</v>
      </c>
      <c r="K94" s="119" t="s">
        <v>2325</v>
      </c>
      <c r="P94" s="10"/>
      <c r="Q94" s="10"/>
      <c r="R94" s="10"/>
      <c r="S94" s="10"/>
      <c r="T94" s="10"/>
      <c r="U94" s="10"/>
    </row>
    <row r="95" spans="2:21" ht="13.5" hidden="1" customHeight="1" x14ac:dyDescent="0.25">
      <c r="B95" s="52"/>
      <c r="F95" s="242"/>
      <c r="I95" s="115" t="s">
        <v>2171</v>
      </c>
      <c r="J95" s="246" t="s">
        <v>2391</v>
      </c>
      <c r="K95" s="119" t="s">
        <v>2325</v>
      </c>
      <c r="P95" s="10"/>
      <c r="Q95" s="10"/>
      <c r="R95" s="10"/>
      <c r="S95" s="10"/>
      <c r="T95" s="10"/>
      <c r="U95" s="10"/>
    </row>
    <row r="96" spans="2:21" ht="13.5" hidden="1" customHeight="1" x14ac:dyDescent="0.25">
      <c r="B96" s="52"/>
      <c r="F96" s="242"/>
      <c r="I96" s="115" t="s">
        <v>35</v>
      </c>
      <c r="J96" s="246" t="s">
        <v>2391</v>
      </c>
      <c r="K96" s="119" t="s">
        <v>2325</v>
      </c>
      <c r="P96" s="10"/>
      <c r="Q96" s="10"/>
      <c r="R96" s="10"/>
      <c r="S96" s="10"/>
      <c r="T96" s="10"/>
      <c r="U96" s="10"/>
    </row>
    <row r="97" spans="2:24" ht="13.5" hidden="1" customHeight="1" x14ac:dyDescent="0.25">
      <c r="B97" s="52"/>
      <c r="F97" s="242"/>
      <c r="I97" s="115" t="s">
        <v>36</v>
      </c>
      <c r="J97" s="246" t="s">
        <v>2391</v>
      </c>
      <c r="K97" s="119" t="s">
        <v>2325</v>
      </c>
      <c r="P97" s="10"/>
      <c r="Q97" s="10"/>
      <c r="R97" s="10"/>
      <c r="S97" s="10"/>
      <c r="T97" s="10"/>
      <c r="U97" s="10"/>
    </row>
    <row r="98" spans="2:24" ht="13.5" hidden="1" customHeight="1" x14ac:dyDescent="0.25">
      <c r="B98" s="52"/>
      <c r="F98" s="242"/>
      <c r="I98" s="115" t="s">
        <v>37</v>
      </c>
      <c r="J98" s="246" t="s">
        <v>2391</v>
      </c>
      <c r="K98" s="119" t="s">
        <v>2325</v>
      </c>
      <c r="P98" s="10"/>
      <c r="Q98" s="10"/>
      <c r="R98" s="10"/>
      <c r="S98" s="10"/>
      <c r="T98" s="10"/>
      <c r="U98" s="10"/>
    </row>
    <row r="99" spans="2:24" ht="13.5" hidden="1" customHeight="1" x14ac:dyDescent="0.25">
      <c r="B99" s="52"/>
      <c r="F99" s="242"/>
      <c r="I99" s="115" t="s">
        <v>38</v>
      </c>
      <c r="J99" s="246" t="s">
        <v>2391</v>
      </c>
      <c r="K99" s="119" t="s">
        <v>2325</v>
      </c>
      <c r="P99" s="10"/>
      <c r="Q99" s="10"/>
      <c r="R99" s="10"/>
      <c r="S99" s="10"/>
      <c r="T99" s="10"/>
      <c r="U99" s="10"/>
    </row>
    <row r="100" spans="2:24" ht="13.5" hidden="1" customHeight="1" x14ac:dyDescent="0.25">
      <c r="B100" s="52"/>
      <c r="F100" s="242"/>
      <c r="I100" s="115" t="s">
        <v>39</v>
      </c>
      <c r="J100" s="246" t="s">
        <v>2391</v>
      </c>
      <c r="K100" s="119" t="s">
        <v>2325</v>
      </c>
      <c r="P100" s="10"/>
      <c r="Q100" s="10"/>
      <c r="R100" s="10"/>
      <c r="S100" s="10"/>
      <c r="T100" s="10"/>
      <c r="U100" s="10"/>
    </row>
    <row r="101" spans="2:24" ht="13.5" hidden="1" customHeight="1" x14ac:dyDescent="0.25">
      <c r="B101" s="52"/>
      <c r="F101" s="242"/>
      <c r="I101" s="115" t="s">
        <v>40</v>
      </c>
      <c r="J101" s="246" t="s">
        <v>2391</v>
      </c>
      <c r="K101" s="119" t="s">
        <v>2325</v>
      </c>
      <c r="P101" s="10"/>
      <c r="Q101" s="10"/>
      <c r="R101" s="10"/>
      <c r="S101" s="10"/>
      <c r="T101" s="10"/>
      <c r="U101" s="10"/>
    </row>
    <row r="102" spans="2:24" ht="13.5" hidden="1" customHeight="1" x14ac:dyDescent="0.25">
      <c r="B102" s="52"/>
      <c r="F102" s="242"/>
      <c r="I102" s="115" t="s">
        <v>32</v>
      </c>
      <c r="J102" s="246" t="s">
        <v>2391</v>
      </c>
      <c r="K102" s="119" t="s">
        <v>2325</v>
      </c>
      <c r="P102" s="10"/>
      <c r="Q102" s="10"/>
      <c r="R102" s="10"/>
      <c r="S102" s="10"/>
      <c r="T102" s="10"/>
      <c r="U102" s="10"/>
    </row>
    <row r="103" spans="2:24" ht="13.5" hidden="1" customHeight="1" x14ac:dyDescent="0.25">
      <c r="B103" s="52"/>
      <c r="F103" s="242"/>
      <c r="I103" s="115" t="s">
        <v>41</v>
      </c>
      <c r="J103" s="246" t="s">
        <v>2391</v>
      </c>
      <c r="K103" s="119" t="s">
        <v>2325</v>
      </c>
      <c r="P103" s="10"/>
      <c r="Q103" s="10"/>
      <c r="R103" s="10"/>
      <c r="S103" s="10"/>
      <c r="T103" s="10"/>
      <c r="U103" s="10"/>
    </row>
    <row r="104" spans="2:24" ht="13.5" hidden="1" customHeight="1" x14ac:dyDescent="0.25">
      <c r="B104" s="52"/>
      <c r="F104" s="242"/>
      <c r="I104" s="115" t="s">
        <v>33</v>
      </c>
      <c r="J104" s="246" t="s">
        <v>2391</v>
      </c>
      <c r="K104" s="119" t="s">
        <v>2325</v>
      </c>
      <c r="P104" s="10"/>
      <c r="Q104" s="10"/>
      <c r="R104" s="10"/>
      <c r="S104" s="10"/>
      <c r="T104" s="10"/>
      <c r="U104" s="10"/>
    </row>
    <row r="105" spans="2:24" ht="13.5" hidden="1" customHeight="1" x14ac:dyDescent="0.25">
      <c r="B105" s="52"/>
      <c r="F105" s="242"/>
      <c r="I105" s="115" t="s">
        <v>43</v>
      </c>
      <c r="J105" s="246" t="s">
        <v>2391</v>
      </c>
      <c r="K105" s="119" t="s">
        <v>2325</v>
      </c>
      <c r="P105" s="10"/>
      <c r="Q105" s="10"/>
      <c r="R105" s="10"/>
      <c r="S105" s="10"/>
      <c r="T105" s="10"/>
      <c r="U105" s="10"/>
    </row>
    <row r="106" spans="2:24" ht="13.5" hidden="1" customHeight="1" x14ac:dyDescent="0.25">
      <c r="B106" s="52"/>
      <c r="F106" s="242"/>
      <c r="I106" s="114" t="s">
        <v>27</v>
      </c>
      <c r="J106" s="245" t="s">
        <v>2392</v>
      </c>
      <c r="K106" s="251" t="s">
        <v>2335</v>
      </c>
      <c r="P106" s="10"/>
      <c r="Q106" s="10"/>
      <c r="R106" s="10"/>
      <c r="S106" s="10"/>
      <c r="T106" s="10"/>
      <c r="U106" s="10"/>
    </row>
    <row r="107" spans="2:24" ht="13.5" hidden="1" customHeight="1" x14ac:dyDescent="0.25">
      <c r="B107" s="52"/>
      <c r="F107" s="242"/>
      <c r="I107" s="115" t="s">
        <v>2170</v>
      </c>
      <c r="J107" s="246" t="s">
        <v>2392</v>
      </c>
      <c r="K107" s="243" t="s">
        <v>2335</v>
      </c>
      <c r="P107" s="10"/>
      <c r="Q107" s="10"/>
      <c r="R107" s="10"/>
      <c r="S107" s="10"/>
      <c r="T107" s="10"/>
      <c r="U107" s="10"/>
    </row>
    <row r="108" spans="2:24" ht="13.5" hidden="1" customHeight="1" x14ac:dyDescent="0.25">
      <c r="B108" s="52"/>
      <c r="F108" s="242"/>
      <c r="I108" s="115" t="s">
        <v>2171</v>
      </c>
      <c r="J108" s="246" t="s">
        <v>2392</v>
      </c>
      <c r="K108" s="243" t="s">
        <v>2335</v>
      </c>
      <c r="P108" s="10"/>
      <c r="Q108" s="10"/>
      <c r="R108" s="10"/>
      <c r="S108" s="10"/>
      <c r="T108" s="10"/>
      <c r="U108" s="10"/>
    </row>
    <row r="109" spans="2:24" ht="13.5" hidden="1" customHeight="1" x14ac:dyDescent="0.25">
      <c r="B109" s="52"/>
      <c r="F109" s="242"/>
      <c r="I109" s="115" t="s">
        <v>49</v>
      </c>
      <c r="J109" s="246" t="s">
        <v>2392</v>
      </c>
      <c r="K109" s="243" t="s">
        <v>2335</v>
      </c>
      <c r="P109" s="10"/>
      <c r="Q109" s="10"/>
      <c r="R109" s="10"/>
      <c r="S109" s="10"/>
      <c r="T109" s="10"/>
      <c r="U109" s="10"/>
    </row>
    <row r="110" spans="2:24" ht="13.5" hidden="1" customHeight="1" x14ac:dyDescent="0.25">
      <c r="F110" s="242"/>
      <c r="I110" s="115" t="s">
        <v>29</v>
      </c>
      <c r="J110" s="246" t="s">
        <v>2392</v>
      </c>
      <c r="K110" s="243" t="s">
        <v>2335</v>
      </c>
      <c r="L110" s="121"/>
      <c r="P110" s="40"/>
      <c r="S110" s="10"/>
      <c r="T110" s="10"/>
      <c r="U110" s="10"/>
      <c r="V110" s="10"/>
      <c r="W110" s="10"/>
      <c r="X110" s="10"/>
    </row>
    <row r="111" spans="2:24" ht="13.5" hidden="1" customHeight="1" x14ac:dyDescent="0.25">
      <c r="F111" s="242"/>
      <c r="I111" s="115" t="s">
        <v>28</v>
      </c>
      <c r="J111" s="246" t="s">
        <v>2392</v>
      </c>
      <c r="K111" s="243" t="s">
        <v>2335</v>
      </c>
      <c r="L111" s="121"/>
      <c r="P111" s="40"/>
      <c r="S111" s="10"/>
      <c r="T111" s="10"/>
      <c r="U111" s="10"/>
      <c r="V111" s="10"/>
      <c r="W111" s="10"/>
      <c r="X111" s="10"/>
    </row>
    <row r="112" spans="2:24" ht="13.5" hidden="1" customHeight="1" x14ac:dyDescent="0.25">
      <c r="F112" s="242"/>
      <c r="I112" s="115" t="s">
        <v>48</v>
      </c>
      <c r="J112" s="246" t="s">
        <v>2392</v>
      </c>
      <c r="K112" s="243" t="s">
        <v>2335</v>
      </c>
      <c r="L112" s="121"/>
      <c r="P112" s="40"/>
      <c r="S112" s="10"/>
      <c r="T112" s="10"/>
      <c r="U112" s="10"/>
      <c r="V112" s="10"/>
      <c r="W112" s="10"/>
      <c r="X112" s="10"/>
    </row>
    <row r="113" spans="6:24" ht="13.5" hidden="1" customHeight="1" x14ac:dyDescent="0.25">
      <c r="F113" s="242"/>
      <c r="I113" s="115" t="s">
        <v>35</v>
      </c>
      <c r="J113" s="246" t="s">
        <v>2392</v>
      </c>
      <c r="K113" s="243" t="s">
        <v>2335</v>
      </c>
      <c r="L113" s="121"/>
      <c r="P113" s="40"/>
      <c r="S113" s="10"/>
      <c r="T113" s="10"/>
      <c r="U113" s="10"/>
      <c r="V113" s="10"/>
      <c r="W113" s="10"/>
      <c r="X113" s="10"/>
    </row>
    <row r="114" spans="6:24" ht="13.5" hidden="1" customHeight="1" x14ac:dyDescent="0.25">
      <c r="F114" s="242"/>
      <c r="I114" s="115" t="s">
        <v>36</v>
      </c>
      <c r="J114" s="246" t="s">
        <v>2392</v>
      </c>
      <c r="K114" s="243" t="s">
        <v>2335</v>
      </c>
      <c r="P114" s="10"/>
      <c r="Q114" s="10"/>
      <c r="R114" s="10"/>
      <c r="S114" s="10"/>
      <c r="T114" s="10"/>
      <c r="U114" s="10"/>
    </row>
    <row r="115" spans="6:24" ht="13.5" hidden="1" customHeight="1" x14ac:dyDescent="0.25">
      <c r="F115" s="242"/>
      <c r="I115" s="115" t="s">
        <v>50</v>
      </c>
      <c r="J115" s="246" t="s">
        <v>2392</v>
      </c>
      <c r="K115" s="243" t="s">
        <v>2335</v>
      </c>
      <c r="P115" s="10"/>
      <c r="Q115" s="10"/>
      <c r="R115" s="10"/>
      <c r="S115" s="10"/>
      <c r="T115" s="10"/>
      <c r="U115" s="10"/>
    </row>
    <row r="116" spans="6:24" ht="13.5" hidden="1" customHeight="1" x14ac:dyDescent="0.25">
      <c r="F116" s="242"/>
      <c r="I116" s="115" t="s">
        <v>37</v>
      </c>
      <c r="J116" s="246" t="s">
        <v>2392</v>
      </c>
      <c r="K116" s="243" t="s">
        <v>2335</v>
      </c>
      <c r="P116" s="10"/>
      <c r="Q116" s="10"/>
      <c r="R116" s="10"/>
      <c r="S116" s="10"/>
      <c r="T116" s="10"/>
      <c r="U116" s="10"/>
    </row>
    <row r="117" spans="6:24" ht="13.5" hidden="1" customHeight="1" x14ac:dyDescent="0.25">
      <c r="F117" s="242"/>
      <c r="I117" s="115" t="s">
        <v>38</v>
      </c>
      <c r="J117" s="246" t="s">
        <v>2392</v>
      </c>
      <c r="K117" s="243" t="s">
        <v>2335</v>
      </c>
      <c r="P117" s="10"/>
      <c r="Q117" s="10"/>
      <c r="R117" s="10"/>
      <c r="S117" s="10"/>
      <c r="T117" s="10"/>
      <c r="U117" s="10"/>
    </row>
    <row r="118" spans="6:24" ht="13.5" hidden="1" customHeight="1" x14ac:dyDescent="0.25">
      <c r="F118" s="242"/>
      <c r="I118" s="115" t="s">
        <v>39</v>
      </c>
      <c r="J118" s="246" t="s">
        <v>2392</v>
      </c>
      <c r="K118" s="243" t="s">
        <v>2335</v>
      </c>
      <c r="P118" s="10"/>
      <c r="Q118" s="10"/>
      <c r="R118" s="10"/>
      <c r="S118" s="10"/>
      <c r="T118" s="10"/>
      <c r="U118" s="10"/>
    </row>
    <row r="119" spans="6:24" ht="13.5" hidden="1" customHeight="1" x14ac:dyDescent="0.25">
      <c r="F119" s="242"/>
      <c r="I119" s="115" t="s">
        <v>40</v>
      </c>
      <c r="J119" s="246" t="s">
        <v>2392</v>
      </c>
      <c r="K119" s="243" t="s">
        <v>2335</v>
      </c>
      <c r="P119" s="10"/>
      <c r="Q119" s="10"/>
      <c r="R119" s="10"/>
      <c r="S119" s="10"/>
      <c r="T119" s="10"/>
      <c r="U119" s="10"/>
    </row>
    <row r="120" spans="6:24" ht="13.5" hidden="1" customHeight="1" x14ac:dyDescent="0.25">
      <c r="F120" s="242"/>
      <c r="I120" s="115" t="s">
        <v>32</v>
      </c>
      <c r="J120" s="246" t="s">
        <v>2392</v>
      </c>
      <c r="K120" s="243" t="s">
        <v>2335</v>
      </c>
      <c r="P120" s="10"/>
      <c r="Q120" s="10"/>
      <c r="R120" s="10"/>
      <c r="S120" s="10"/>
      <c r="T120" s="10"/>
      <c r="U120" s="10"/>
    </row>
    <row r="121" spans="6:24" ht="13.5" hidden="1" customHeight="1" x14ac:dyDescent="0.25">
      <c r="F121" s="242"/>
      <c r="I121" s="115" t="s">
        <v>41</v>
      </c>
      <c r="J121" s="246" t="s">
        <v>2392</v>
      </c>
      <c r="K121" s="243" t="s">
        <v>2335</v>
      </c>
      <c r="P121" s="10"/>
      <c r="Q121" s="10"/>
      <c r="R121" s="10"/>
      <c r="S121" s="10"/>
      <c r="T121" s="10"/>
      <c r="U121" s="10"/>
    </row>
    <row r="122" spans="6:24" ht="13.5" hidden="1" customHeight="1" x14ac:dyDescent="0.25">
      <c r="F122" s="242"/>
      <c r="I122" s="115" t="s">
        <v>33</v>
      </c>
      <c r="J122" s="246" t="s">
        <v>2392</v>
      </c>
      <c r="K122" s="243" t="s">
        <v>2335</v>
      </c>
    </row>
    <row r="123" spans="6:24" ht="13.5" hidden="1" customHeight="1" x14ac:dyDescent="0.25">
      <c r="F123" s="242"/>
      <c r="I123" s="115" t="s">
        <v>43</v>
      </c>
      <c r="J123" s="246" t="s">
        <v>2392</v>
      </c>
      <c r="K123" s="243" t="s">
        <v>2335</v>
      </c>
    </row>
    <row r="124" spans="6:24" ht="13.5" hidden="1" customHeight="1" x14ac:dyDescent="0.25">
      <c r="F124" s="242"/>
      <c r="I124" s="115" t="s">
        <v>47</v>
      </c>
      <c r="J124" s="246" t="s">
        <v>2392</v>
      </c>
      <c r="K124" s="243" t="s">
        <v>2335</v>
      </c>
    </row>
    <row r="125" spans="6:24" ht="13.5" hidden="1" customHeight="1" x14ac:dyDescent="0.25">
      <c r="F125" s="241"/>
      <c r="I125" s="116" t="s">
        <v>46</v>
      </c>
      <c r="J125" s="247" t="s">
        <v>2392</v>
      </c>
      <c r="K125" s="244" t="s">
        <v>2335</v>
      </c>
    </row>
    <row r="126" spans="6:24" ht="13.5" hidden="1" customHeight="1" x14ac:dyDescent="0.25">
      <c r="I126" s="115" t="s">
        <v>27</v>
      </c>
      <c r="J126" s="246" t="s">
        <v>2336</v>
      </c>
      <c r="K126" s="119" t="s">
        <v>2340</v>
      </c>
    </row>
    <row r="127" spans="6:24" ht="13.5" hidden="1" customHeight="1" x14ac:dyDescent="0.25">
      <c r="I127" s="115" t="s">
        <v>2170</v>
      </c>
      <c r="J127" s="246" t="s">
        <v>2336</v>
      </c>
      <c r="K127" s="119" t="s">
        <v>2340</v>
      </c>
    </row>
    <row r="128" spans="6:24" ht="13.5" hidden="1" customHeight="1" x14ac:dyDescent="0.25">
      <c r="I128" s="115" t="s">
        <v>2171</v>
      </c>
      <c r="J128" s="246" t="s">
        <v>2336</v>
      </c>
      <c r="K128" s="119" t="s">
        <v>2340</v>
      </c>
    </row>
    <row r="129" spans="9:11" ht="13.5" hidden="1" customHeight="1" x14ac:dyDescent="0.25">
      <c r="I129" s="115" t="s">
        <v>45</v>
      </c>
      <c r="J129" s="246" t="s">
        <v>2336</v>
      </c>
      <c r="K129" s="119" t="s">
        <v>2340</v>
      </c>
    </row>
    <row r="130" spans="9:11" ht="13.5" hidden="1" customHeight="1" x14ac:dyDescent="0.25">
      <c r="I130" s="115" t="s">
        <v>35</v>
      </c>
      <c r="J130" s="246" t="s">
        <v>2336</v>
      </c>
      <c r="K130" s="119" t="s">
        <v>2340</v>
      </c>
    </row>
    <row r="131" spans="9:11" ht="13.5" hidden="1" customHeight="1" x14ac:dyDescent="0.25">
      <c r="I131" s="115" t="s">
        <v>36</v>
      </c>
      <c r="J131" s="246" t="s">
        <v>2336</v>
      </c>
      <c r="K131" s="119" t="s">
        <v>2340</v>
      </c>
    </row>
    <row r="132" spans="9:11" ht="13.5" hidden="1" customHeight="1" x14ac:dyDescent="0.25">
      <c r="I132" s="115" t="s">
        <v>50</v>
      </c>
      <c r="J132" s="246" t="s">
        <v>2336</v>
      </c>
      <c r="K132" s="119" t="s">
        <v>2340</v>
      </c>
    </row>
    <row r="133" spans="9:11" ht="13.5" hidden="1" customHeight="1" x14ac:dyDescent="0.25">
      <c r="I133" s="115" t="s">
        <v>37</v>
      </c>
      <c r="J133" s="246" t="s">
        <v>2336</v>
      </c>
      <c r="K133" s="119" t="s">
        <v>2340</v>
      </c>
    </row>
    <row r="134" spans="9:11" ht="13.5" hidden="1" customHeight="1" x14ac:dyDescent="0.25">
      <c r="I134" s="115" t="s">
        <v>38</v>
      </c>
      <c r="J134" s="246" t="s">
        <v>2336</v>
      </c>
      <c r="K134" s="119" t="s">
        <v>2340</v>
      </c>
    </row>
    <row r="135" spans="9:11" ht="13.5" hidden="1" customHeight="1" x14ac:dyDescent="0.25">
      <c r="I135" s="115" t="s">
        <v>39</v>
      </c>
      <c r="J135" s="246" t="s">
        <v>2336</v>
      </c>
      <c r="K135" s="119" t="s">
        <v>2340</v>
      </c>
    </row>
    <row r="136" spans="9:11" ht="13.5" hidden="1" customHeight="1" x14ac:dyDescent="0.25">
      <c r="I136" s="115" t="s">
        <v>40</v>
      </c>
      <c r="J136" s="246" t="s">
        <v>2336</v>
      </c>
      <c r="K136" s="119" t="s">
        <v>2340</v>
      </c>
    </row>
    <row r="137" spans="9:11" ht="13.5" hidden="1" customHeight="1" x14ac:dyDescent="0.25">
      <c r="I137" s="115" t="s">
        <v>32</v>
      </c>
      <c r="J137" s="246" t="s">
        <v>2336</v>
      </c>
      <c r="K137" s="119" t="s">
        <v>2340</v>
      </c>
    </row>
    <row r="138" spans="9:11" ht="13.5" hidden="1" customHeight="1" x14ac:dyDescent="0.25">
      <c r="I138" s="115" t="s">
        <v>41</v>
      </c>
      <c r="J138" s="246" t="s">
        <v>2336</v>
      </c>
      <c r="K138" s="119" t="s">
        <v>2340</v>
      </c>
    </row>
    <row r="139" spans="9:11" ht="13.5" hidden="1" customHeight="1" x14ac:dyDescent="0.25">
      <c r="I139" s="115" t="s">
        <v>33</v>
      </c>
      <c r="J139" s="246" t="s">
        <v>2336</v>
      </c>
      <c r="K139" s="119" t="s">
        <v>2340</v>
      </c>
    </row>
    <row r="140" spans="9:11" ht="13.5" hidden="1" customHeight="1" x14ac:dyDescent="0.25">
      <c r="I140" s="115" t="s">
        <v>43</v>
      </c>
      <c r="J140" s="246" t="s">
        <v>2336</v>
      </c>
      <c r="K140" s="119" t="s">
        <v>2340</v>
      </c>
    </row>
    <row r="141" spans="9:11" ht="13.5" hidden="1" customHeight="1" x14ac:dyDescent="0.25">
      <c r="I141" s="115" t="s">
        <v>44</v>
      </c>
      <c r="J141" s="246" t="s">
        <v>2336</v>
      </c>
      <c r="K141" s="119" t="s">
        <v>2340</v>
      </c>
    </row>
    <row r="142" spans="9:11" ht="13.5" hidden="1" customHeight="1" x14ac:dyDescent="0.25">
      <c r="I142" s="115" t="s">
        <v>30</v>
      </c>
      <c r="J142" s="246" t="s">
        <v>2336</v>
      </c>
      <c r="K142" s="119" t="s">
        <v>2340</v>
      </c>
    </row>
    <row r="143" spans="9:11" ht="13.5" hidden="1" customHeight="1" x14ac:dyDescent="0.25">
      <c r="I143" s="115" t="s">
        <v>51</v>
      </c>
      <c r="J143" s="246" t="s">
        <v>2336</v>
      </c>
      <c r="K143" s="119" t="s">
        <v>2340</v>
      </c>
    </row>
    <row r="144" spans="9:11" ht="13.5" hidden="1" customHeight="1" x14ac:dyDescent="0.25">
      <c r="I144" s="115" t="s">
        <v>31</v>
      </c>
      <c r="J144" s="246" t="s">
        <v>2336</v>
      </c>
      <c r="K144" s="119" t="s">
        <v>2340</v>
      </c>
    </row>
    <row r="145" spans="9:11" ht="13.5" hidden="1" customHeight="1" x14ac:dyDescent="0.25">
      <c r="I145" s="115" t="s">
        <v>46</v>
      </c>
      <c r="J145" s="246" t="s">
        <v>2336</v>
      </c>
      <c r="K145" s="119" t="s">
        <v>2340</v>
      </c>
    </row>
    <row r="146" spans="9:11" ht="13.5" hidden="1" customHeight="1" x14ac:dyDescent="0.25">
      <c r="I146" s="115" t="s">
        <v>47</v>
      </c>
      <c r="J146" s="246" t="s">
        <v>2336</v>
      </c>
      <c r="K146" s="119" t="s">
        <v>2340</v>
      </c>
    </row>
    <row r="147" spans="9:11" ht="13.5" hidden="1" customHeight="1" x14ac:dyDescent="0.25">
      <c r="I147" s="115" t="s">
        <v>48</v>
      </c>
      <c r="J147" s="246" t="s">
        <v>2336</v>
      </c>
      <c r="K147" s="119" t="s">
        <v>2340</v>
      </c>
    </row>
    <row r="148" spans="9:11" ht="13.5" hidden="1" customHeight="1" x14ac:dyDescent="0.25">
      <c r="I148" s="116" t="s">
        <v>49</v>
      </c>
      <c r="J148" s="247" t="s">
        <v>2336</v>
      </c>
      <c r="K148" s="120" t="s">
        <v>2340</v>
      </c>
    </row>
    <row r="149" spans="9:11" ht="13.5" hidden="1" customHeight="1" x14ac:dyDescent="0.25">
      <c r="I149" s="115" t="s">
        <v>27</v>
      </c>
      <c r="J149" s="246" t="s">
        <v>2337</v>
      </c>
      <c r="K149" s="119" t="s">
        <v>2341</v>
      </c>
    </row>
    <row r="150" spans="9:11" ht="13.5" hidden="1" customHeight="1" x14ac:dyDescent="0.25">
      <c r="I150" s="115" t="s">
        <v>2170</v>
      </c>
      <c r="J150" s="246" t="s">
        <v>2337</v>
      </c>
      <c r="K150" s="119" t="s">
        <v>2341</v>
      </c>
    </row>
    <row r="151" spans="9:11" ht="13.5" hidden="1" customHeight="1" x14ac:dyDescent="0.25">
      <c r="I151" s="115" t="s">
        <v>2171</v>
      </c>
      <c r="J151" s="246" t="s">
        <v>2337</v>
      </c>
      <c r="K151" s="119" t="s">
        <v>2341</v>
      </c>
    </row>
    <row r="152" spans="9:11" ht="13.5" hidden="1" customHeight="1" x14ac:dyDescent="0.25">
      <c r="I152" s="115" t="s">
        <v>45</v>
      </c>
      <c r="J152" s="246" t="s">
        <v>2337</v>
      </c>
      <c r="K152" s="119" t="s">
        <v>2341</v>
      </c>
    </row>
    <row r="153" spans="9:11" ht="13.5" hidden="1" customHeight="1" x14ac:dyDescent="0.25">
      <c r="I153" s="115" t="s">
        <v>35</v>
      </c>
      <c r="J153" s="246" t="s">
        <v>2337</v>
      </c>
      <c r="K153" s="119" t="s">
        <v>2341</v>
      </c>
    </row>
    <row r="154" spans="9:11" ht="13.5" hidden="1" customHeight="1" x14ac:dyDescent="0.25">
      <c r="I154" s="115" t="s">
        <v>36</v>
      </c>
      <c r="J154" s="246" t="s">
        <v>2337</v>
      </c>
      <c r="K154" s="119" t="s">
        <v>2341</v>
      </c>
    </row>
    <row r="155" spans="9:11" ht="13.5" hidden="1" customHeight="1" x14ac:dyDescent="0.25">
      <c r="I155" s="115" t="s">
        <v>50</v>
      </c>
      <c r="J155" s="246" t="s">
        <v>2337</v>
      </c>
      <c r="K155" s="119" t="s">
        <v>2341</v>
      </c>
    </row>
    <row r="156" spans="9:11" ht="13.5" hidden="1" customHeight="1" x14ac:dyDescent="0.25">
      <c r="I156" s="115" t="s">
        <v>37</v>
      </c>
      <c r="J156" s="246" t="s">
        <v>2337</v>
      </c>
      <c r="K156" s="119" t="s">
        <v>2341</v>
      </c>
    </row>
    <row r="157" spans="9:11" ht="13.5" hidden="1" customHeight="1" x14ac:dyDescent="0.25">
      <c r="I157" s="115" t="s">
        <v>38</v>
      </c>
      <c r="J157" s="246" t="s">
        <v>2337</v>
      </c>
      <c r="K157" s="119" t="s">
        <v>2341</v>
      </c>
    </row>
    <row r="158" spans="9:11" ht="12" hidden="1" customHeight="1" x14ac:dyDescent="0.25">
      <c r="I158" s="115" t="s">
        <v>39</v>
      </c>
      <c r="J158" s="246" t="s">
        <v>2337</v>
      </c>
      <c r="K158" s="119" t="s">
        <v>2341</v>
      </c>
    </row>
    <row r="159" spans="9:11" ht="12" hidden="1" customHeight="1" x14ac:dyDescent="0.25">
      <c r="I159" s="115" t="s">
        <v>40</v>
      </c>
      <c r="J159" s="246" t="s">
        <v>2337</v>
      </c>
      <c r="K159" s="119" t="s">
        <v>2341</v>
      </c>
    </row>
    <row r="160" spans="9:11" ht="12" hidden="1" customHeight="1" x14ac:dyDescent="0.25">
      <c r="I160" s="115" t="s">
        <v>32</v>
      </c>
      <c r="J160" s="246" t="s">
        <v>2337</v>
      </c>
      <c r="K160" s="119" t="s">
        <v>2341</v>
      </c>
    </row>
    <row r="161" spans="9:31" ht="12" hidden="1" customHeight="1" x14ac:dyDescent="0.25">
      <c r="I161" s="115" t="s">
        <v>41</v>
      </c>
      <c r="J161" s="246" t="s">
        <v>2337</v>
      </c>
      <c r="K161" s="119" t="s">
        <v>2341</v>
      </c>
    </row>
    <row r="162" spans="9:31" ht="12" hidden="1" customHeight="1" x14ac:dyDescent="0.25">
      <c r="I162" s="115" t="s">
        <v>33</v>
      </c>
      <c r="J162" s="246" t="s">
        <v>2337</v>
      </c>
      <c r="K162" s="119" t="s">
        <v>2341</v>
      </c>
    </row>
    <row r="163" spans="9:31" ht="12" hidden="1" customHeight="1" x14ac:dyDescent="0.25">
      <c r="I163" s="115" t="s">
        <v>43</v>
      </c>
      <c r="J163" s="246" t="s">
        <v>2337</v>
      </c>
      <c r="K163" s="119" t="s">
        <v>2341</v>
      </c>
    </row>
    <row r="164" spans="9:31" ht="12" hidden="1" customHeight="1" x14ac:dyDescent="0.25">
      <c r="I164" s="115" t="s">
        <v>44</v>
      </c>
      <c r="J164" s="246" t="s">
        <v>2337</v>
      </c>
      <c r="K164" s="119" t="s">
        <v>2341</v>
      </c>
    </row>
    <row r="165" spans="9:31" ht="12" hidden="1" customHeight="1" x14ac:dyDescent="0.25">
      <c r="I165" s="115" t="s">
        <v>30</v>
      </c>
      <c r="J165" s="246" t="s">
        <v>2337</v>
      </c>
      <c r="K165" s="119" t="s">
        <v>2341</v>
      </c>
    </row>
    <row r="166" spans="9:31" ht="12" hidden="1" customHeight="1" x14ac:dyDescent="0.25">
      <c r="I166" s="115" t="s">
        <v>51</v>
      </c>
      <c r="J166" s="246" t="s">
        <v>2337</v>
      </c>
      <c r="K166" s="119" t="s">
        <v>2341</v>
      </c>
    </row>
    <row r="167" spans="9:31" ht="12" hidden="1" customHeight="1" x14ac:dyDescent="0.25">
      <c r="I167" s="115" t="s">
        <v>31</v>
      </c>
      <c r="J167" s="246" t="s">
        <v>2337</v>
      </c>
      <c r="K167" s="119" t="s">
        <v>2341</v>
      </c>
    </row>
    <row r="168" spans="9:31" ht="12" hidden="1" customHeight="1" x14ac:dyDescent="0.25">
      <c r="I168" s="115" t="s">
        <v>46</v>
      </c>
      <c r="J168" s="246" t="s">
        <v>2337</v>
      </c>
      <c r="K168" s="119" t="s">
        <v>2341</v>
      </c>
      <c r="L168" s="124"/>
      <c r="M168" s="124"/>
      <c r="N168" s="124"/>
      <c r="O168" s="124"/>
    </row>
    <row r="169" spans="9:31" ht="12" hidden="1" customHeight="1" x14ac:dyDescent="0.25">
      <c r="I169" s="115" t="s">
        <v>47</v>
      </c>
      <c r="J169" s="246" t="s">
        <v>2337</v>
      </c>
      <c r="K169" s="119" t="s">
        <v>2341</v>
      </c>
      <c r="L169" s="124"/>
      <c r="M169" s="124"/>
      <c r="N169" s="124"/>
      <c r="O169" s="124"/>
    </row>
    <row r="170" spans="9:31" ht="12" hidden="1" customHeight="1" x14ac:dyDescent="0.25">
      <c r="I170" s="115" t="s">
        <v>48</v>
      </c>
      <c r="J170" s="246" t="s">
        <v>2337</v>
      </c>
      <c r="K170" s="119" t="s">
        <v>2341</v>
      </c>
      <c r="L170" s="124"/>
      <c r="M170" s="124"/>
      <c r="N170" s="124"/>
      <c r="O170" s="124"/>
    </row>
    <row r="171" spans="9:31" ht="12" hidden="1" customHeight="1" x14ac:dyDescent="0.25">
      <c r="I171" s="116" t="s">
        <v>49</v>
      </c>
      <c r="J171" s="247" t="s">
        <v>2337</v>
      </c>
      <c r="K171" s="120" t="s">
        <v>2341</v>
      </c>
      <c r="L171" s="124"/>
      <c r="M171" s="124"/>
      <c r="N171" s="124"/>
      <c r="O171" s="124"/>
    </row>
    <row r="172" spans="9:31" ht="12" hidden="1" customHeight="1" x14ac:dyDescent="0.25">
      <c r="I172" s="115" t="s">
        <v>27</v>
      </c>
      <c r="J172" s="246" t="s">
        <v>2338</v>
      </c>
      <c r="K172" s="119" t="s">
        <v>2339</v>
      </c>
      <c r="L172" s="124"/>
      <c r="M172" s="124"/>
      <c r="N172" s="124"/>
      <c r="O172" s="124"/>
    </row>
    <row r="173" spans="9:31" ht="12" hidden="1" customHeight="1" x14ac:dyDescent="0.25">
      <c r="I173" s="115" t="s">
        <v>2170</v>
      </c>
      <c r="J173" s="246" t="s">
        <v>2338</v>
      </c>
      <c r="K173" s="119" t="s">
        <v>2339</v>
      </c>
      <c r="L173" s="124"/>
      <c r="M173" s="124"/>
      <c r="N173" s="124"/>
      <c r="O173" s="124"/>
    </row>
    <row r="174" spans="9:31" ht="12" hidden="1" customHeight="1" x14ac:dyDescent="0.25">
      <c r="I174" s="115" t="s">
        <v>2171</v>
      </c>
      <c r="J174" s="246" t="s">
        <v>2338</v>
      </c>
      <c r="K174" s="119" t="s">
        <v>2339</v>
      </c>
      <c r="L174" s="124"/>
      <c r="M174" s="124"/>
      <c r="N174" s="124"/>
      <c r="O174" s="124"/>
    </row>
    <row r="175" spans="9:31" ht="12" hidden="1" customHeight="1" x14ac:dyDescent="0.25">
      <c r="I175" s="115" t="s">
        <v>45</v>
      </c>
      <c r="J175" s="246" t="s">
        <v>2338</v>
      </c>
      <c r="K175" s="119" t="s">
        <v>2339</v>
      </c>
      <c r="L175" s="124"/>
      <c r="M175" s="124"/>
      <c r="N175" s="124"/>
      <c r="O175" s="124"/>
    </row>
    <row r="176" spans="9:31" ht="12" hidden="1" customHeight="1" x14ac:dyDescent="0.25">
      <c r="I176" s="115" t="s">
        <v>35</v>
      </c>
      <c r="J176" s="246" t="s">
        <v>2338</v>
      </c>
      <c r="K176" s="119" t="s">
        <v>2339</v>
      </c>
      <c r="L176" s="125"/>
      <c r="M176" s="353" t="s">
        <v>58</v>
      </c>
      <c r="N176" s="353"/>
      <c r="O176" s="353"/>
      <c r="Q176" s="10"/>
      <c r="R176" s="340" t="s">
        <v>58</v>
      </c>
      <c r="S176" s="340"/>
      <c r="T176" s="340"/>
      <c r="U176" s="10"/>
      <c r="V176" s="111"/>
      <c r="W176" s="125"/>
      <c r="X176" s="341" t="s">
        <v>2123</v>
      </c>
      <c r="Y176" s="341"/>
      <c r="Z176" s="341"/>
      <c r="AA176" s="10"/>
      <c r="AB176" s="10"/>
      <c r="AC176" s="342" t="s">
        <v>2123</v>
      </c>
      <c r="AD176" s="342"/>
      <c r="AE176" s="342"/>
    </row>
    <row r="177" spans="9:35" ht="12" hidden="1" customHeight="1" x14ac:dyDescent="0.25">
      <c r="I177" s="115" t="s">
        <v>36</v>
      </c>
      <c r="J177" s="246" t="s">
        <v>2338</v>
      </c>
      <c r="K177" s="119" t="s">
        <v>2339</v>
      </c>
      <c r="L177" s="10"/>
      <c r="M177" s="353" t="s">
        <v>55</v>
      </c>
      <c r="N177" s="353"/>
      <c r="O177" s="129" t="s">
        <v>56</v>
      </c>
      <c r="Q177" s="10"/>
      <c r="R177" s="340" t="s">
        <v>55</v>
      </c>
      <c r="S177" s="340"/>
      <c r="T177" s="10" t="s">
        <v>56</v>
      </c>
      <c r="U177" s="10"/>
      <c r="V177" s="111"/>
      <c r="W177" s="10"/>
      <c r="X177" s="340" t="s">
        <v>55</v>
      </c>
      <c r="Y177" s="340"/>
      <c r="Z177" s="10" t="s">
        <v>56</v>
      </c>
      <c r="AA177" s="10"/>
      <c r="AB177" s="10"/>
      <c r="AC177" s="339" t="s">
        <v>55</v>
      </c>
      <c r="AD177" s="339"/>
      <c r="AE177" s="126" t="s">
        <v>56</v>
      </c>
    </row>
    <row r="178" spans="9:35" ht="12" hidden="1" customHeight="1" x14ac:dyDescent="0.25">
      <c r="I178" s="115" t="s">
        <v>50</v>
      </c>
      <c r="J178" s="246" t="s">
        <v>2338</v>
      </c>
      <c r="K178" s="119" t="s">
        <v>2339</v>
      </c>
      <c r="L178" s="111" t="str">
        <f>$I$44&amp;K258</f>
        <v>- wybierz -5</v>
      </c>
      <c r="M178" s="130" t="str">
        <f>IFERROR(VLOOKUP(L178,$Q$178:$T$236,2,0),"0")</f>
        <v>0</v>
      </c>
      <c r="N178" s="130" t="str">
        <f>IFERROR(VLOOKUP(L178,$Q$178:$T$236,3,0),"0")</f>
        <v>0</v>
      </c>
      <c r="O178" s="130" t="str">
        <f>IFERROR(VLOOKUP(L178,$Q$178:$T$236,4,0),"0")</f>
        <v>0</v>
      </c>
      <c r="Q178" s="146" t="s">
        <v>59</v>
      </c>
      <c r="R178" s="147">
        <v>5.8</v>
      </c>
      <c r="S178" s="147">
        <v>6</v>
      </c>
      <c r="T178" s="148">
        <v>25</v>
      </c>
      <c r="U178" s="111"/>
      <c r="V178" s="111">
        <v>4</v>
      </c>
      <c r="W178" s="126" t="str">
        <f>$I$44&amp;V178</f>
        <v>- wybierz -4</v>
      </c>
      <c r="X178" s="139" t="str">
        <f>IFERROR(VLOOKUP(W178,$AB$178:$AE$216,2,0),"0" )</f>
        <v>0</v>
      </c>
      <c r="Y178" s="139" t="str">
        <f>IFERROR(VLOOKUP(W178,$AB$178:$AE$216,3,0),"0")</f>
        <v>0</v>
      </c>
      <c r="Z178" s="164" t="str">
        <f>IFERROR(VLOOKUP(W178,$AB$178:$AE$216,4,0),"0")</f>
        <v>0</v>
      </c>
      <c r="AB178" s="146" t="s">
        <v>59</v>
      </c>
      <c r="AC178" s="147">
        <v>5.88</v>
      </c>
      <c r="AD178" s="147">
        <v>6</v>
      </c>
      <c r="AE178" s="148">
        <v>50</v>
      </c>
    </row>
    <row r="179" spans="9:35" ht="12" hidden="1" customHeight="1" x14ac:dyDescent="0.25">
      <c r="I179" s="115" t="s">
        <v>37</v>
      </c>
      <c r="J179" s="246" t="s">
        <v>2338</v>
      </c>
      <c r="K179" s="119" t="s">
        <v>2339</v>
      </c>
      <c r="L179" s="111" t="str">
        <f>$I$44&amp;K259</f>
        <v>- wybierz -4</v>
      </c>
      <c r="M179" s="130" t="str">
        <f>IFERROR(VLOOKUP(L179,$Q$178:$T$236,2,0),"0")</f>
        <v>0</v>
      </c>
      <c r="N179" s="130" t="str">
        <f>IFERROR(VLOOKUP(L179,$Q$178:$T$236,3,0),"0")</f>
        <v>0</v>
      </c>
      <c r="O179" s="130" t="str">
        <f>IFERROR(VLOOKUP(L179,$Q$178:$T$236,4,0),"0")</f>
        <v>0</v>
      </c>
      <c r="Q179" s="149" t="s">
        <v>60</v>
      </c>
      <c r="R179" s="150">
        <v>5.7</v>
      </c>
      <c r="S179" s="150">
        <v>5.79</v>
      </c>
      <c r="T179" s="151">
        <v>20</v>
      </c>
      <c r="U179" s="111"/>
      <c r="V179" s="111">
        <v>3</v>
      </c>
      <c r="W179" s="126" t="str">
        <f>$I$44&amp;V179</f>
        <v>- wybierz -3</v>
      </c>
      <c r="X179" s="139" t="str">
        <f>IFERROR(VLOOKUP(W179,$AB$178:$AE$216,2,0),"0" )</f>
        <v>0</v>
      </c>
      <c r="Y179" s="139" t="str">
        <f>IFERROR(VLOOKUP(W179,$AB$178:$AE$216,3,0),"0")</f>
        <v>0</v>
      </c>
      <c r="Z179" s="164" t="str">
        <f>IFERROR(VLOOKUP(W179,$AB$178:$AE$216,4,0),"0")</f>
        <v>0</v>
      </c>
      <c r="AB179" s="152" t="s">
        <v>60</v>
      </c>
      <c r="AC179" s="153">
        <v>5.75</v>
      </c>
      <c r="AD179" s="153">
        <v>5.87</v>
      </c>
      <c r="AE179" s="154">
        <v>25</v>
      </c>
    </row>
    <row r="180" spans="9:35" ht="12" hidden="1" customHeight="1" x14ac:dyDescent="0.25">
      <c r="I180" s="115" t="s">
        <v>38</v>
      </c>
      <c r="J180" s="246" t="s">
        <v>2338</v>
      </c>
      <c r="K180" s="119" t="s">
        <v>2339</v>
      </c>
      <c r="L180" s="111" t="str">
        <f>$I$44&amp;K260</f>
        <v>- wybierz -3</v>
      </c>
      <c r="M180" s="130" t="str">
        <f>IFERROR(VLOOKUP(L180,$Q$178:$T$236,2,0),"0")</f>
        <v>0</v>
      </c>
      <c r="N180" s="130" t="str">
        <f>IFERROR(VLOOKUP(L180,$Q$178:$T$236,3,0),"0")</f>
        <v>0</v>
      </c>
      <c r="O180" s="130" t="str">
        <f>IFERROR(VLOOKUP(L180,$Q$178:$T$236,4,0),"0")</f>
        <v>0</v>
      </c>
      <c r="Q180" s="149" t="s">
        <v>61</v>
      </c>
      <c r="R180" s="150">
        <v>5.6</v>
      </c>
      <c r="S180" s="150">
        <v>5.69</v>
      </c>
      <c r="T180" s="151">
        <v>15</v>
      </c>
      <c r="U180" s="10"/>
      <c r="V180" s="111">
        <v>2</v>
      </c>
      <c r="W180" s="111" t="str">
        <f>$I$44&amp;V180</f>
        <v>- wybierz -2</v>
      </c>
      <c r="X180" s="139" t="str">
        <f>IFERROR(VLOOKUP(W180,$AB$178:$AE$216,2,0),"0" )</f>
        <v>0</v>
      </c>
      <c r="Y180" s="139" t="str">
        <f>IFERROR(VLOOKUP(W180,$AB$178:$AE$216,3,0),"0")</f>
        <v>0</v>
      </c>
      <c r="Z180" s="164" t="str">
        <f>IFERROR(VLOOKUP(W180,$AB$178:$AE$216,4,0),"0")</f>
        <v>0</v>
      </c>
      <c r="AA180" s="10"/>
      <c r="AB180" s="146" t="s">
        <v>64</v>
      </c>
      <c r="AC180" s="147">
        <v>5.88</v>
      </c>
      <c r="AD180" s="147">
        <v>6</v>
      </c>
      <c r="AE180" s="148">
        <v>50</v>
      </c>
    </row>
    <row r="181" spans="9:35" ht="12" hidden="1" customHeight="1" x14ac:dyDescent="0.25">
      <c r="I181" s="115" t="s">
        <v>39</v>
      </c>
      <c r="J181" s="246" t="s">
        <v>2338</v>
      </c>
      <c r="K181" s="119" t="s">
        <v>2339</v>
      </c>
      <c r="L181" s="111" t="str">
        <f>$I$44&amp;K261</f>
        <v>- wybierz -2</v>
      </c>
      <c r="M181" s="130" t="str">
        <f>IFERROR(VLOOKUP(L181,$Q$178:$T$236,2,0),"0")</f>
        <v>0</v>
      </c>
      <c r="N181" s="130" t="str">
        <f>IFERROR(VLOOKUP(L181,$Q$178:$T$236,3,0),"0")</f>
        <v>0</v>
      </c>
      <c r="O181" s="130" t="str">
        <f>IFERROR(VLOOKUP(L181,$Q$178:$T$236,4,0),"0")</f>
        <v>0</v>
      </c>
      <c r="Q181" s="149" t="s">
        <v>62</v>
      </c>
      <c r="R181" s="150">
        <v>5.5</v>
      </c>
      <c r="S181" s="150">
        <v>5.59</v>
      </c>
      <c r="T181" s="151">
        <v>10</v>
      </c>
      <c r="U181" s="10"/>
      <c r="V181" s="111">
        <v>1</v>
      </c>
      <c r="W181" s="111" t="str">
        <f>$I$44&amp;V181</f>
        <v>- wybierz -1</v>
      </c>
      <c r="X181" s="139" t="str">
        <f>IFERROR(VLOOKUP(W181,$AB$178:$AE$216,2,0),"0" )</f>
        <v>0</v>
      </c>
      <c r="Y181" s="139" t="str">
        <f>IFERROR(VLOOKUP(W181,$AB$178:$AE$216,3,0),"0")</f>
        <v>0</v>
      </c>
      <c r="Z181" s="164" t="str">
        <f>IFERROR(VLOOKUP(W181,$AB$178:$AE$216,4,0),"0")</f>
        <v>0</v>
      </c>
      <c r="AA181" s="10"/>
      <c r="AB181" s="152" t="s">
        <v>65</v>
      </c>
      <c r="AC181" s="153">
        <v>5.75</v>
      </c>
      <c r="AD181" s="153">
        <v>5.87</v>
      </c>
      <c r="AE181" s="154">
        <v>25</v>
      </c>
    </row>
    <row r="182" spans="9:35" ht="12" hidden="1" customHeight="1" x14ac:dyDescent="0.25">
      <c r="I182" s="115" t="s">
        <v>40</v>
      </c>
      <c r="J182" s="246" t="s">
        <v>2338</v>
      </c>
      <c r="K182" s="119" t="s">
        <v>2339</v>
      </c>
      <c r="L182" s="111" t="str">
        <f>$I$44&amp;K262</f>
        <v>- wybierz -1</v>
      </c>
      <c r="M182" s="130" t="str">
        <f>IFERROR(VLOOKUP(L182,$Q$178:$T$236,2,0),"0")</f>
        <v>0</v>
      </c>
      <c r="N182" s="130" t="str">
        <f>IFERROR(VLOOKUP(L182,$Q$178:$T$236,3,0),"0")</f>
        <v>0</v>
      </c>
      <c r="O182" s="130" t="str">
        <f>IFERROR(VLOOKUP(L182,$Q$178:$T$236,4,0),"0")</f>
        <v>0</v>
      </c>
      <c r="Q182" s="152" t="s">
        <v>63</v>
      </c>
      <c r="R182" s="153">
        <v>5.3</v>
      </c>
      <c r="S182" s="153">
        <v>5.49</v>
      </c>
      <c r="T182" s="154">
        <v>5</v>
      </c>
      <c r="U182" s="10"/>
      <c r="V182" s="111"/>
      <c r="W182" s="111"/>
      <c r="X182" s="126"/>
      <c r="Y182" s="126"/>
      <c r="Z182" s="126"/>
      <c r="AA182" s="10"/>
      <c r="AB182" s="146" t="s">
        <v>69</v>
      </c>
      <c r="AC182" s="147">
        <v>5.88</v>
      </c>
      <c r="AD182" s="147">
        <v>6</v>
      </c>
      <c r="AE182" s="148">
        <v>50</v>
      </c>
    </row>
    <row r="183" spans="9:35" ht="12" hidden="1" customHeight="1" x14ac:dyDescent="0.25">
      <c r="I183" s="115" t="s">
        <v>32</v>
      </c>
      <c r="J183" s="246" t="s">
        <v>2338</v>
      </c>
      <c r="K183" s="119" t="s">
        <v>2339</v>
      </c>
      <c r="Q183" s="146" t="s">
        <v>64</v>
      </c>
      <c r="R183" s="147">
        <v>5.8</v>
      </c>
      <c r="S183" s="147">
        <v>6</v>
      </c>
      <c r="T183" s="148">
        <v>25</v>
      </c>
      <c r="U183" s="10"/>
      <c r="AA183" s="10"/>
      <c r="AB183" s="152" t="s">
        <v>70</v>
      </c>
      <c r="AC183" s="153">
        <v>5.75</v>
      </c>
      <c r="AD183" s="153">
        <v>5.87</v>
      </c>
      <c r="AE183" s="154">
        <v>25</v>
      </c>
    </row>
    <row r="184" spans="9:35" ht="12" hidden="1" customHeight="1" x14ac:dyDescent="0.25">
      <c r="I184" s="115" t="s">
        <v>41</v>
      </c>
      <c r="J184" s="246" t="s">
        <v>2338</v>
      </c>
      <c r="K184" s="119" t="s">
        <v>2339</v>
      </c>
      <c r="L184" s="124"/>
      <c r="M184" s="124"/>
      <c r="N184" s="124"/>
      <c r="O184" s="124"/>
      <c r="Q184" s="149" t="s">
        <v>65</v>
      </c>
      <c r="R184" s="150">
        <v>5.7</v>
      </c>
      <c r="S184" s="150">
        <v>5.79</v>
      </c>
      <c r="T184" s="151">
        <v>20</v>
      </c>
      <c r="U184" s="10"/>
      <c r="AA184" s="10"/>
      <c r="AB184" s="155" t="s">
        <v>74</v>
      </c>
      <c r="AC184" s="156">
        <v>5.88</v>
      </c>
      <c r="AD184" s="156">
        <v>6</v>
      </c>
      <c r="AE184" s="157">
        <v>50</v>
      </c>
    </row>
    <row r="185" spans="9:35" ht="12" hidden="1" customHeight="1" x14ac:dyDescent="0.25">
      <c r="I185" s="115" t="s">
        <v>33</v>
      </c>
      <c r="J185" s="246" t="s">
        <v>2338</v>
      </c>
      <c r="K185" s="119" t="s">
        <v>2339</v>
      </c>
      <c r="M185" s="124"/>
      <c r="N185" s="124"/>
      <c r="O185" s="124"/>
      <c r="Q185" s="149" t="s">
        <v>66</v>
      </c>
      <c r="R185" s="150">
        <v>5.6</v>
      </c>
      <c r="S185" s="150">
        <v>5.69</v>
      </c>
      <c r="T185" s="151">
        <v>15</v>
      </c>
      <c r="U185" s="10"/>
      <c r="V185" s="10"/>
      <c r="W185" s="10"/>
      <c r="X185" s="10"/>
      <c r="Y185" s="10"/>
      <c r="Z185" s="10"/>
      <c r="AA185" s="10"/>
      <c r="AB185" s="158" t="s">
        <v>75</v>
      </c>
      <c r="AC185" s="159">
        <v>5.75</v>
      </c>
      <c r="AD185" s="159">
        <v>5.87</v>
      </c>
      <c r="AE185" s="160">
        <v>35</v>
      </c>
    </row>
    <row r="186" spans="9:35" ht="12" hidden="1" customHeight="1" x14ac:dyDescent="0.25">
      <c r="I186" s="115" t="s">
        <v>43</v>
      </c>
      <c r="J186" s="246" t="s">
        <v>2338</v>
      </c>
      <c r="K186" s="119" t="s">
        <v>2339</v>
      </c>
      <c r="M186" s="124"/>
      <c r="N186" s="124"/>
      <c r="O186" s="124"/>
      <c r="Q186" s="149" t="s">
        <v>67</v>
      </c>
      <c r="R186" s="150">
        <v>5.5</v>
      </c>
      <c r="S186" s="150">
        <v>5.59</v>
      </c>
      <c r="T186" s="151">
        <v>10</v>
      </c>
      <c r="U186" s="10"/>
      <c r="V186" s="10"/>
      <c r="X186" s="10"/>
      <c r="Y186" s="10"/>
      <c r="Z186" s="10"/>
      <c r="AA186" s="10"/>
      <c r="AB186" s="161" t="s">
        <v>76</v>
      </c>
      <c r="AC186" s="162">
        <v>5.6</v>
      </c>
      <c r="AD186" s="162">
        <v>5.74</v>
      </c>
      <c r="AE186" s="163">
        <v>20</v>
      </c>
    </row>
    <row r="187" spans="9:35" ht="12" hidden="1" customHeight="1" x14ac:dyDescent="0.25">
      <c r="I187" s="115" t="s">
        <v>44</v>
      </c>
      <c r="J187" s="246" t="s">
        <v>2338</v>
      </c>
      <c r="K187" s="119" t="s">
        <v>2339</v>
      </c>
      <c r="L187"/>
      <c r="M187"/>
      <c r="N187"/>
      <c r="O187"/>
      <c r="Q187" s="152" t="s">
        <v>68</v>
      </c>
      <c r="R187" s="153">
        <v>5.3</v>
      </c>
      <c r="S187" s="153">
        <v>5.49</v>
      </c>
      <c r="T187" s="154">
        <v>5</v>
      </c>
      <c r="U187" s="10"/>
      <c r="V187" s="10"/>
      <c r="W187" s="10"/>
      <c r="X187" s="10"/>
      <c r="Y187" s="10"/>
      <c r="Z187" s="10"/>
      <c r="AA187" s="10"/>
      <c r="AB187" s="255" t="s">
        <v>2381</v>
      </c>
      <c r="AC187" s="256">
        <v>5.76</v>
      </c>
      <c r="AD187" s="256">
        <v>6</v>
      </c>
      <c r="AE187" s="257">
        <v>50</v>
      </c>
    </row>
    <row r="188" spans="9:35" ht="12" hidden="1" customHeight="1" x14ac:dyDescent="0.25">
      <c r="I188" s="115" t="s">
        <v>30</v>
      </c>
      <c r="J188" s="246" t="s">
        <v>2338</v>
      </c>
      <c r="K188" s="119" t="s">
        <v>2339</v>
      </c>
      <c r="N188"/>
      <c r="O188"/>
      <c r="Q188" s="146" t="s">
        <v>69</v>
      </c>
      <c r="R188" s="147">
        <v>5.8</v>
      </c>
      <c r="S188" s="147">
        <v>6</v>
      </c>
      <c r="T188" s="148">
        <v>25</v>
      </c>
      <c r="U188" s="10"/>
      <c r="V188" s="10"/>
      <c r="W188" s="10"/>
      <c r="X188" s="10"/>
      <c r="Y188" s="10"/>
      <c r="Z188" s="10"/>
      <c r="AA188" s="10"/>
      <c r="AB188" s="258" t="s">
        <v>2382</v>
      </c>
      <c r="AC188" s="259">
        <v>5.51</v>
      </c>
      <c r="AD188" s="259">
        <v>5.75</v>
      </c>
      <c r="AE188" s="260">
        <v>35</v>
      </c>
    </row>
    <row r="189" spans="9:35" ht="12" hidden="1" customHeight="1" x14ac:dyDescent="0.25">
      <c r="I189" s="115" t="s">
        <v>51</v>
      </c>
      <c r="J189" s="246" t="s">
        <v>2338</v>
      </c>
      <c r="K189" s="119" t="s">
        <v>2339</v>
      </c>
      <c r="N189"/>
      <c r="O189"/>
      <c r="Q189" s="149" t="s">
        <v>70</v>
      </c>
      <c r="R189" s="150">
        <v>5.7</v>
      </c>
      <c r="S189" s="150">
        <v>5.79</v>
      </c>
      <c r="T189" s="151">
        <v>20</v>
      </c>
      <c r="U189" s="10"/>
      <c r="V189" s="10"/>
      <c r="W189" s="125"/>
      <c r="X189" s="10"/>
      <c r="Y189" s="10"/>
      <c r="Z189" s="10"/>
      <c r="AA189" s="10"/>
      <c r="AB189" s="258" t="s">
        <v>2383</v>
      </c>
      <c r="AC189" s="259">
        <v>5.3</v>
      </c>
      <c r="AD189" s="259">
        <v>5.5</v>
      </c>
      <c r="AE189" s="260">
        <v>20</v>
      </c>
      <c r="AG189" s="113"/>
      <c r="AH189" s="113"/>
      <c r="AI189" s="113"/>
    </row>
    <row r="190" spans="9:35" ht="12" hidden="1" customHeight="1" x14ac:dyDescent="0.25">
      <c r="I190" s="115" t="s">
        <v>31</v>
      </c>
      <c r="J190" s="246" t="s">
        <v>2338</v>
      </c>
      <c r="K190" s="119" t="s">
        <v>2339</v>
      </c>
      <c r="N190"/>
      <c r="O190"/>
      <c r="Q190" s="149" t="s">
        <v>71</v>
      </c>
      <c r="R190" s="150">
        <v>5.6</v>
      </c>
      <c r="S190" s="150">
        <v>5.69</v>
      </c>
      <c r="T190" s="151">
        <v>15</v>
      </c>
      <c r="U190" s="10"/>
      <c r="V190" s="10"/>
      <c r="W190" s="125"/>
      <c r="X190" s="10"/>
      <c r="Y190" s="10"/>
      <c r="Z190" s="10"/>
      <c r="AA190" s="10"/>
      <c r="AB190" s="176" t="s">
        <v>2384</v>
      </c>
      <c r="AC190" s="177">
        <v>5.76</v>
      </c>
      <c r="AD190" s="177">
        <v>6</v>
      </c>
      <c r="AE190" s="178">
        <v>60</v>
      </c>
      <c r="AH190" s="113"/>
      <c r="AI190" s="113"/>
    </row>
    <row r="191" spans="9:35" ht="12" hidden="1" customHeight="1" x14ac:dyDescent="0.25">
      <c r="I191" s="115" t="s">
        <v>46</v>
      </c>
      <c r="J191" s="246" t="s">
        <v>2338</v>
      </c>
      <c r="K191" s="119" t="s">
        <v>2339</v>
      </c>
      <c r="N191"/>
      <c r="O191"/>
      <c r="Q191" s="149" t="s">
        <v>72</v>
      </c>
      <c r="R191" s="150">
        <v>5.5</v>
      </c>
      <c r="S191" s="150">
        <v>5.59</v>
      </c>
      <c r="T191" s="151">
        <v>10</v>
      </c>
      <c r="U191" s="10"/>
      <c r="V191" s="10"/>
      <c r="W191" s="125"/>
      <c r="X191" s="10"/>
      <c r="Y191" s="10"/>
      <c r="Z191" s="10"/>
      <c r="AA191" s="10"/>
      <c r="AB191" s="179" t="s">
        <v>2385</v>
      </c>
      <c r="AC191" s="180">
        <v>5.51</v>
      </c>
      <c r="AD191" s="180">
        <v>5.75</v>
      </c>
      <c r="AE191" s="181">
        <v>45</v>
      </c>
      <c r="AG191" s="113"/>
      <c r="AH191" s="113"/>
      <c r="AI191" s="113"/>
    </row>
    <row r="192" spans="9:35" ht="12" hidden="1" customHeight="1" x14ac:dyDescent="0.25">
      <c r="I192" s="115" t="s">
        <v>47</v>
      </c>
      <c r="J192" s="246" t="s">
        <v>2338</v>
      </c>
      <c r="K192" s="119" t="s">
        <v>2339</v>
      </c>
      <c r="N192"/>
      <c r="O192"/>
      <c r="Q192" s="152" t="s">
        <v>73</v>
      </c>
      <c r="R192" s="153">
        <v>5.3</v>
      </c>
      <c r="S192" s="153">
        <v>5.49</v>
      </c>
      <c r="T192" s="154">
        <v>5</v>
      </c>
      <c r="U192" s="10"/>
      <c r="V192" s="10"/>
      <c r="W192" s="125"/>
      <c r="X192" s="10"/>
      <c r="Y192" s="10"/>
      <c r="Z192" s="10"/>
      <c r="AA192" s="10"/>
      <c r="AB192" s="179" t="s">
        <v>2386</v>
      </c>
      <c r="AC192" s="180">
        <v>5.3</v>
      </c>
      <c r="AD192" s="180">
        <v>5.5</v>
      </c>
      <c r="AE192" s="181">
        <v>30</v>
      </c>
      <c r="AG192" s="113"/>
      <c r="AH192" s="113"/>
      <c r="AI192" s="113"/>
    </row>
    <row r="193" spans="9:35" ht="12" hidden="1" customHeight="1" x14ac:dyDescent="0.25">
      <c r="I193" s="115" t="s">
        <v>48</v>
      </c>
      <c r="J193" s="246" t="s">
        <v>2338</v>
      </c>
      <c r="K193" s="119" t="s">
        <v>2339</v>
      </c>
      <c r="N193"/>
      <c r="O193"/>
      <c r="Q193" s="155" t="s">
        <v>74</v>
      </c>
      <c r="R193" s="156">
        <v>5.8</v>
      </c>
      <c r="S193" s="156">
        <v>6</v>
      </c>
      <c r="T193" s="157">
        <v>25</v>
      </c>
      <c r="U193" s="10"/>
      <c r="V193" s="10"/>
      <c r="W193" s="125"/>
      <c r="X193" s="10"/>
      <c r="Y193" s="10"/>
      <c r="Z193" s="10"/>
      <c r="AA193" s="10"/>
      <c r="AB193" s="182" t="s">
        <v>2387</v>
      </c>
      <c r="AC193" s="183">
        <v>5.0999999999999996</v>
      </c>
      <c r="AD193" s="183">
        <v>5.29</v>
      </c>
      <c r="AE193" s="184">
        <v>20</v>
      </c>
      <c r="AG193" s="113"/>
      <c r="AH193" s="113"/>
      <c r="AI193" s="113"/>
    </row>
    <row r="194" spans="9:35" ht="12" hidden="1" customHeight="1" x14ac:dyDescent="0.25">
      <c r="I194" s="116" t="s">
        <v>49</v>
      </c>
      <c r="J194" s="247" t="s">
        <v>2338</v>
      </c>
      <c r="K194" s="120" t="s">
        <v>2339</v>
      </c>
      <c r="N194"/>
      <c r="O194"/>
      <c r="Q194" s="158" t="s">
        <v>75</v>
      </c>
      <c r="R194" s="159">
        <v>5.65</v>
      </c>
      <c r="S194" s="159">
        <v>5.79</v>
      </c>
      <c r="T194" s="160">
        <v>18</v>
      </c>
      <c r="U194" s="10"/>
      <c r="V194" s="10"/>
      <c r="W194" s="125"/>
      <c r="X194" s="10"/>
      <c r="Y194" s="10"/>
      <c r="Z194" s="10"/>
      <c r="AA194" s="10"/>
      <c r="AB194" s="255" t="s">
        <v>2343</v>
      </c>
      <c r="AC194" s="256">
        <v>5.76</v>
      </c>
      <c r="AD194" s="256">
        <v>6</v>
      </c>
      <c r="AE194" s="257">
        <v>50</v>
      </c>
      <c r="AG194"/>
      <c r="AH194"/>
      <c r="AI194"/>
    </row>
    <row r="195" spans="9:35" ht="12" hidden="1" customHeight="1" x14ac:dyDescent="0.25">
      <c r="I195" s="115" t="s">
        <v>27</v>
      </c>
      <c r="J195" s="246" t="s">
        <v>2326</v>
      </c>
      <c r="K195" s="243" t="s">
        <v>2325</v>
      </c>
      <c r="N195"/>
      <c r="O195"/>
      <c r="Q195" s="158" t="s">
        <v>76</v>
      </c>
      <c r="R195" s="159">
        <v>5.5</v>
      </c>
      <c r="S195" s="159">
        <v>5.64</v>
      </c>
      <c r="T195" s="160">
        <v>11</v>
      </c>
      <c r="U195" s="10"/>
      <c r="V195" s="10"/>
      <c r="W195" s="125"/>
      <c r="X195" s="10"/>
      <c r="Y195" s="10"/>
      <c r="Z195" s="10"/>
      <c r="AA195" s="10"/>
      <c r="AB195" s="258" t="s">
        <v>2344</v>
      </c>
      <c r="AC195" s="259">
        <v>5.51</v>
      </c>
      <c r="AD195" s="259">
        <v>5.75</v>
      </c>
      <c r="AE195" s="260">
        <v>35</v>
      </c>
      <c r="AG195"/>
      <c r="AH195"/>
      <c r="AI195"/>
    </row>
    <row r="196" spans="9:35" ht="12" hidden="1" customHeight="1" x14ac:dyDescent="0.25">
      <c r="I196" s="115" t="s">
        <v>2170</v>
      </c>
      <c r="J196" s="246" t="s">
        <v>2326</v>
      </c>
      <c r="K196" s="243" t="s">
        <v>2325</v>
      </c>
      <c r="N196"/>
      <c r="O196"/>
      <c r="Q196" s="161" t="s">
        <v>77</v>
      </c>
      <c r="R196" s="162">
        <v>5.35</v>
      </c>
      <c r="S196" s="162">
        <v>5.49</v>
      </c>
      <c r="T196" s="163">
        <v>5</v>
      </c>
      <c r="U196" s="10"/>
      <c r="V196" s="10"/>
      <c r="W196" s="125"/>
      <c r="X196" s="10"/>
      <c r="Y196" s="10"/>
      <c r="Z196" s="10"/>
      <c r="AA196" s="10"/>
      <c r="AB196" s="258" t="s">
        <v>2345</v>
      </c>
      <c r="AC196" s="259">
        <v>5.3</v>
      </c>
      <c r="AD196" s="259">
        <v>5.5</v>
      </c>
      <c r="AE196" s="260">
        <v>20</v>
      </c>
      <c r="AG196"/>
      <c r="AH196"/>
      <c r="AI196"/>
    </row>
    <row r="197" spans="9:35" ht="12" hidden="1" customHeight="1" x14ac:dyDescent="0.25">
      <c r="I197" s="115" t="s">
        <v>2171</v>
      </c>
      <c r="J197" s="246" t="s">
        <v>2326</v>
      </c>
      <c r="K197" s="243" t="s">
        <v>2325</v>
      </c>
      <c r="N197"/>
      <c r="O197"/>
      <c r="Q197" s="176" t="s">
        <v>2381</v>
      </c>
      <c r="R197" s="177">
        <v>5.85</v>
      </c>
      <c r="S197" s="177">
        <v>6</v>
      </c>
      <c r="T197" s="178">
        <v>25</v>
      </c>
      <c r="U197" s="10"/>
      <c r="V197" s="10"/>
      <c r="W197" s="125"/>
      <c r="X197" s="10"/>
      <c r="Y197" s="10"/>
      <c r="Z197" s="10"/>
      <c r="AA197" s="10"/>
      <c r="AB197" s="176" t="s">
        <v>2348</v>
      </c>
      <c r="AC197" s="177">
        <v>5.76</v>
      </c>
      <c r="AD197" s="177">
        <v>6</v>
      </c>
      <c r="AE197" s="178">
        <v>60</v>
      </c>
      <c r="AG197"/>
      <c r="AH197"/>
      <c r="AI197"/>
    </row>
    <row r="198" spans="9:35" ht="12" hidden="1" customHeight="1" x14ac:dyDescent="0.25">
      <c r="I198" s="115" t="s">
        <v>35</v>
      </c>
      <c r="J198" s="246" t="s">
        <v>2326</v>
      </c>
      <c r="K198" s="243" t="s">
        <v>2325</v>
      </c>
      <c r="N198"/>
      <c r="O198"/>
      <c r="Q198" s="179" t="s">
        <v>2382</v>
      </c>
      <c r="R198" s="180">
        <v>5.71</v>
      </c>
      <c r="S198" s="180">
        <v>5.84</v>
      </c>
      <c r="T198" s="181">
        <v>20</v>
      </c>
      <c r="U198" s="10"/>
      <c r="V198" s="10"/>
      <c r="W198" s="125"/>
      <c r="X198" s="10"/>
      <c r="Y198" s="10"/>
      <c r="Z198" s="10"/>
      <c r="AA198" s="10"/>
      <c r="AB198" s="179" t="s">
        <v>2349</v>
      </c>
      <c r="AC198" s="180">
        <v>5.51</v>
      </c>
      <c r="AD198" s="180">
        <v>5.75</v>
      </c>
      <c r="AE198" s="181">
        <v>45</v>
      </c>
      <c r="AG198"/>
      <c r="AH198"/>
      <c r="AI198"/>
    </row>
    <row r="199" spans="9:35" ht="12" hidden="1" customHeight="1" x14ac:dyDescent="0.25">
      <c r="I199" s="115" t="s">
        <v>36</v>
      </c>
      <c r="J199" s="246" t="s">
        <v>2326</v>
      </c>
      <c r="K199" s="243" t="s">
        <v>2325</v>
      </c>
      <c r="L199"/>
      <c r="M199"/>
      <c r="N199"/>
      <c r="O199"/>
      <c r="Q199" s="179" t="s">
        <v>2383</v>
      </c>
      <c r="R199" s="180">
        <v>5.48</v>
      </c>
      <c r="S199" s="180">
        <v>5.7</v>
      </c>
      <c r="T199" s="181">
        <v>15</v>
      </c>
      <c r="U199" s="10"/>
      <c r="V199" s="10"/>
      <c r="X199" s="10"/>
      <c r="Y199" s="10"/>
      <c r="Z199" s="10"/>
      <c r="AA199" s="10"/>
      <c r="AB199" s="179" t="s">
        <v>2350</v>
      </c>
      <c r="AC199" s="180">
        <v>5.3</v>
      </c>
      <c r="AD199" s="180">
        <v>5.5</v>
      </c>
      <c r="AE199" s="181">
        <v>30</v>
      </c>
    </row>
    <row r="200" spans="9:35" ht="12" hidden="1" customHeight="1" x14ac:dyDescent="0.25">
      <c r="I200" s="115" t="s">
        <v>37</v>
      </c>
      <c r="J200" s="246" t="s">
        <v>2326</v>
      </c>
      <c r="K200" s="243" t="s">
        <v>2325</v>
      </c>
      <c r="L200"/>
      <c r="M200"/>
      <c r="N200"/>
      <c r="O200"/>
      <c r="Q200" s="179" t="s">
        <v>2388</v>
      </c>
      <c r="R200" s="180">
        <v>5.25</v>
      </c>
      <c r="S200" s="180">
        <v>5.47</v>
      </c>
      <c r="T200" s="181">
        <v>10</v>
      </c>
      <c r="U200" s="10"/>
      <c r="V200" s="10"/>
      <c r="X200" s="10"/>
      <c r="Y200" s="10"/>
      <c r="Z200" s="10"/>
      <c r="AA200" s="10"/>
      <c r="AB200" s="182" t="s">
        <v>2351</v>
      </c>
      <c r="AC200" s="183">
        <v>5.0999999999999996</v>
      </c>
      <c r="AD200" s="183">
        <v>5.29</v>
      </c>
      <c r="AE200" s="184">
        <v>20</v>
      </c>
    </row>
    <row r="201" spans="9:35" ht="12" hidden="1" customHeight="1" x14ac:dyDescent="0.25">
      <c r="I201" s="115" t="s">
        <v>38</v>
      </c>
      <c r="J201" s="246" t="s">
        <v>2326</v>
      </c>
      <c r="K201" s="243" t="s">
        <v>2325</v>
      </c>
      <c r="L201"/>
      <c r="M201"/>
      <c r="N201"/>
      <c r="O201"/>
      <c r="Q201" s="182" t="s">
        <v>2389</v>
      </c>
      <c r="R201" s="183">
        <v>5.0999999999999996</v>
      </c>
      <c r="S201" s="183">
        <v>5.24</v>
      </c>
      <c r="T201" s="184">
        <v>5</v>
      </c>
      <c r="U201" s="10"/>
      <c r="V201" s="10"/>
      <c r="W201" s="125"/>
      <c r="X201" s="10"/>
      <c r="Y201" s="10"/>
      <c r="Z201" s="10"/>
      <c r="AA201" s="10"/>
      <c r="AB201" s="179" t="s">
        <v>2353</v>
      </c>
      <c r="AC201" s="180">
        <v>5.76</v>
      </c>
      <c r="AD201" s="180">
        <v>6</v>
      </c>
      <c r="AE201" s="181">
        <v>60</v>
      </c>
    </row>
    <row r="202" spans="9:35" ht="12" hidden="1" customHeight="1" x14ac:dyDescent="0.25">
      <c r="I202" s="115" t="s">
        <v>39</v>
      </c>
      <c r="J202" s="246" t="s">
        <v>2326</v>
      </c>
      <c r="K202" s="243" t="s">
        <v>2325</v>
      </c>
      <c r="L202"/>
      <c r="M202"/>
      <c r="N202"/>
      <c r="O202"/>
      <c r="Q202" s="179" t="s">
        <v>2384</v>
      </c>
      <c r="R202" s="180">
        <v>5.85</v>
      </c>
      <c r="S202" s="180">
        <v>6</v>
      </c>
      <c r="T202" s="181">
        <v>25</v>
      </c>
      <c r="U202" s="10"/>
      <c r="V202" s="10"/>
      <c r="W202" s="125"/>
      <c r="X202" s="10"/>
      <c r="Y202" s="10"/>
      <c r="Z202" s="10"/>
      <c r="AA202" s="10"/>
      <c r="AB202" s="179" t="s">
        <v>2354</v>
      </c>
      <c r="AC202" s="180">
        <v>5.51</v>
      </c>
      <c r="AD202" s="180">
        <v>5.75</v>
      </c>
      <c r="AE202" s="181">
        <v>45</v>
      </c>
    </row>
    <row r="203" spans="9:35" ht="12" hidden="1" customHeight="1" x14ac:dyDescent="0.25">
      <c r="I203" s="115" t="s">
        <v>40</v>
      </c>
      <c r="J203" s="246" t="s">
        <v>2326</v>
      </c>
      <c r="K203" s="243" t="s">
        <v>2325</v>
      </c>
      <c r="L203"/>
      <c r="M203"/>
      <c r="N203"/>
      <c r="O203"/>
      <c r="Q203" s="179" t="s">
        <v>2385</v>
      </c>
      <c r="R203" s="180">
        <v>5.71</v>
      </c>
      <c r="S203" s="180">
        <v>5.84</v>
      </c>
      <c r="T203" s="181">
        <v>20</v>
      </c>
      <c r="U203" s="10"/>
      <c r="V203" s="10"/>
      <c r="W203" s="125"/>
      <c r="X203" s="10"/>
      <c r="Y203" s="10"/>
      <c r="Z203" s="10"/>
      <c r="AA203" s="10"/>
      <c r="AB203" s="179" t="s">
        <v>2355</v>
      </c>
      <c r="AC203" s="180">
        <v>5.3</v>
      </c>
      <c r="AD203" s="180">
        <v>5.5</v>
      </c>
      <c r="AE203" s="181">
        <v>30</v>
      </c>
    </row>
    <row r="204" spans="9:35" ht="12" hidden="1" customHeight="1" x14ac:dyDescent="0.25">
      <c r="I204" s="115" t="s">
        <v>32</v>
      </c>
      <c r="J204" s="246" t="s">
        <v>2326</v>
      </c>
      <c r="K204" s="243" t="s">
        <v>2325</v>
      </c>
      <c r="L204"/>
      <c r="M204"/>
      <c r="N204"/>
      <c r="O204"/>
      <c r="Q204" s="179" t="s">
        <v>2386</v>
      </c>
      <c r="R204" s="180">
        <v>5.48</v>
      </c>
      <c r="S204" s="180">
        <v>5.7</v>
      </c>
      <c r="T204" s="181">
        <v>15</v>
      </c>
      <c r="U204" s="10"/>
      <c r="V204" s="10"/>
      <c r="W204" s="125"/>
      <c r="X204" s="10"/>
      <c r="Y204" s="10"/>
      <c r="Z204" s="10"/>
      <c r="AA204" s="10"/>
      <c r="AB204" s="179" t="s">
        <v>2356</v>
      </c>
      <c r="AC204" s="180">
        <v>5.0999999999999996</v>
      </c>
      <c r="AD204" s="180">
        <v>5.29</v>
      </c>
      <c r="AE204" s="181">
        <v>20</v>
      </c>
    </row>
    <row r="205" spans="9:35" ht="12" hidden="1" customHeight="1" x14ac:dyDescent="0.25">
      <c r="I205" s="115" t="s">
        <v>41</v>
      </c>
      <c r="J205" s="246" t="s">
        <v>2326</v>
      </c>
      <c r="K205" s="243" t="s">
        <v>2325</v>
      </c>
      <c r="L205"/>
      <c r="M205"/>
      <c r="N205"/>
      <c r="O205"/>
      <c r="Q205" s="179" t="s">
        <v>2387</v>
      </c>
      <c r="R205" s="180">
        <v>5.25</v>
      </c>
      <c r="S205" s="180">
        <v>5.47</v>
      </c>
      <c r="T205" s="181">
        <v>10</v>
      </c>
      <c r="U205" s="10"/>
      <c r="V205" s="10"/>
      <c r="W205" s="125"/>
      <c r="X205" s="10"/>
      <c r="Y205" s="10"/>
      <c r="Z205" s="10"/>
      <c r="AA205" s="10"/>
      <c r="AB205" s="176" t="s">
        <v>2358</v>
      </c>
      <c r="AC205" s="177">
        <v>5.76</v>
      </c>
      <c r="AD205" s="177">
        <v>6</v>
      </c>
      <c r="AE205" s="178">
        <v>60</v>
      </c>
    </row>
    <row r="206" spans="9:35" ht="12" hidden="1" customHeight="1" x14ac:dyDescent="0.25">
      <c r="I206" s="115" t="s">
        <v>33</v>
      </c>
      <c r="J206" s="246" t="s">
        <v>2326</v>
      </c>
      <c r="K206" s="243" t="s">
        <v>2325</v>
      </c>
      <c r="L206"/>
      <c r="M206"/>
      <c r="N206"/>
      <c r="O206"/>
      <c r="Q206" s="179" t="s">
        <v>2390</v>
      </c>
      <c r="R206" s="180">
        <v>5.0999999999999996</v>
      </c>
      <c r="S206" s="180">
        <v>5.24</v>
      </c>
      <c r="T206" s="181">
        <v>5</v>
      </c>
      <c r="U206" s="10"/>
      <c r="V206" s="10"/>
      <c r="W206" s="125"/>
      <c r="X206" s="10"/>
      <c r="Y206" s="10"/>
      <c r="Z206" s="10"/>
      <c r="AA206" s="10"/>
      <c r="AB206" s="179" t="s">
        <v>2359</v>
      </c>
      <c r="AC206" s="180">
        <v>5.51</v>
      </c>
      <c r="AD206" s="180">
        <v>5.75</v>
      </c>
      <c r="AE206" s="181">
        <v>45</v>
      </c>
    </row>
    <row r="207" spans="9:35" ht="12" hidden="1" customHeight="1" x14ac:dyDescent="0.25">
      <c r="I207" s="116" t="s">
        <v>43</v>
      </c>
      <c r="J207" s="247" t="s">
        <v>2326</v>
      </c>
      <c r="K207" s="244" t="s">
        <v>2325</v>
      </c>
      <c r="N207"/>
      <c r="O207"/>
      <c r="Q207" s="176" t="s">
        <v>2343</v>
      </c>
      <c r="R207" s="177">
        <v>5.85</v>
      </c>
      <c r="S207" s="177">
        <v>6</v>
      </c>
      <c r="T207" s="178">
        <v>25</v>
      </c>
      <c r="U207" s="10"/>
      <c r="V207" s="10"/>
      <c r="W207" s="125"/>
      <c r="X207" s="10"/>
      <c r="Y207" s="10"/>
      <c r="Z207" s="10"/>
      <c r="AA207" s="10"/>
      <c r="AB207" s="179" t="s">
        <v>2360</v>
      </c>
      <c r="AC207" s="180">
        <v>5.3</v>
      </c>
      <c r="AD207" s="180">
        <v>5.5</v>
      </c>
      <c r="AE207" s="181">
        <v>30</v>
      </c>
    </row>
    <row r="208" spans="9:35" ht="12" hidden="1" customHeight="1" x14ac:dyDescent="0.25">
      <c r="I208" s="114" t="s">
        <v>27</v>
      </c>
      <c r="J208" s="245" t="s">
        <v>2327</v>
      </c>
      <c r="K208" s="118" t="s">
        <v>2330</v>
      </c>
      <c r="N208"/>
      <c r="O208"/>
      <c r="Q208" s="179" t="s">
        <v>2344</v>
      </c>
      <c r="R208" s="180">
        <v>5.71</v>
      </c>
      <c r="S208" s="180">
        <v>5.84</v>
      </c>
      <c r="T208" s="181">
        <v>20</v>
      </c>
      <c r="U208" s="10"/>
      <c r="V208" s="10"/>
      <c r="W208" s="125"/>
      <c r="X208" s="10"/>
      <c r="Y208" s="10"/>
      <c r="Z208" s="10"/>
      <c r="AA208" s="10"/>
      <c r="AB208" s="182" t="s">
        <v>2361</v>
      </c>
      <c r="AC208" s="183">
        <v>5.0999999999999996</v>
      </c>
      <c r="AD208" s="183">
        <v>5.29</v>
      </c>
      <c r="AE208" s="184">
        <v>20</v>
      </c>
    </row>
    <row r="209" spans="9:31" ht="12" hidden="1" customHeight="1" x14ac:dyDescent="0.25">
      <c r="I209" s="115" t="s">
        <v>2169</v>
      </c>
      <c r="J209" s="246" t="s">
        <v>2327</v>
      </c>
      <c r="K209" s="119" t="s">
        <v>2330</v>
      </c>
      <c r="N209"/>
      <c r="O209"/>
      <c r="Q209" s="179" t="s">
        <v>2345</v>
      </c>
      <c r="R209" s="180">
        <v>5.48</v>
      </c>
      <c r="S209" s="180">
        <v>5.7</v>
      </c>
      <c r="T209" s="181">
        <v>15</v>
      </c>
      <c r="U209" s="10"/>
      <c r="V209" s="10"/>
      <c r="W209" s="125"/>
      <c r="X209" s="10"/>
      <c r="Y209" s="10"/>
      <c r="Z209" s="10"/>
      <c r="AA209" s="10"/>
      <c r="AB209" s="176" t="s">
        <v>2363</v>
      </c>
      <c r="AC209" s="177">
        <v>5.76</v>
      </c>
      <c r="AD209" s="177">
        <v>6</v>
      </c>
      <c r="AE209" s="178">
        <v>60</v>
      </c>
    </row>
    <row r="210" spans="9:31" ht="12" hidden="1" customHeight="1" x14ac:dyDescent="0.25">
      <c r="I210" s="115" t="s">
        <v>35</v>
      </c>
      <c r="J210" s="246" t="s">
        <v>2327</v>
      </c>
      <c r="K210" s="119" t="s">
        <v>2330</v>
      </c>
      <c r="N210"/>
      <c r="O210"/>
      <c r="Q210" s="179" t="s">
        <v>2346</v>
      </c>
      <c r="R210" s="180">
        <v>5.25</v>
      </c>
      <c r="S210" s="180">
        <v>5.47</v>
      </c>
      <c r="T210" s="181">
        <v>10</v>
      </c>
      <c r="U210" s="10"/>
      <c r="V210" s="10"/>
      <c r="W210" s="125"/>
      <c r="X210" s="10"/>
      <c r="Y210" s="10"/>
      <c r="Z210" s="10"/>
      <c r="AA210" s="10"/>
      <c r="AB210" s="179" t="s">
        <v>2364</v>
      </c>
      <c r="AC210" s="180">
        <v>5.51</v>
      </c>
      <c r="AD210" s="180">
        <v>5.75</v>
      </c>
      <c r="AE210" s="181">
        <v>45</v>
      </c>
    </row>
    <row r="211" spans="9:31" ht="12" hidden="1" customHeight="1" x14ac:dyDescent="0.25">
      <c r="I211" s="115" t="s">
        <v>36</v>
      </c>
      <c r="J211" s="246" t="s">
        <v>2327</v>
      </c>
      <c r="K211" s="119" t="s">
        <v>2330</v>
      </c>
      <c r="N211"/>
      <c r="O211"/>
      <c r="Q211" s="182" t="s">
        <v>2347</v>
      </c>
      <c r="R211" s="183">
        <v>5.0999999999999996</v>
      </c>
      <c r="S211" s="183">
        <v>5.24</v>
      </c>
      <c r="T211" s="184">
        <v>5</v>
      </c>
      <c r="U211" s="10"/>
      <c r="V211" s="10"/>
      <c r="W211" s="125"/>
      <c r="X211" s="10"/>
      <c r="Y211" s="10"/>
      <c r="Z211" s="10"/>
      <c r="AA211" s="10"/>
      <c r="AB211" s="179" t="s">
        <v>2365</v>
      </c>
      <c r="AC211" s="180">
        <v>5.3</v>
      </c>
      <c r="AD211" s="180">
        <v>5.5</v>
      </c>
      <c r="AE211" s="181">
        <v>30</v>
      </c>
    </row>
    <row r="212" spans="9:31" ht="12" hidden="1" customHeight="1" x14ac:dyDescent="0.25">
      <c r="I212" s="115" t="s">
        <v>50</v>
      </c>
      <c r="J212" s="246" t="s">
        <v>2327</v>
      </c>
      <c r="K212" s="119" t="s">
        <v>2330</v>
      </c>
      <c r="L212"/>
      <c r="M212"/>
      <c r="N212"/>
      <c r="O212"/>
      <c r="Q212" s="179" t="s">
        <v>2348</v>
      </c>
      <c r="R212" s="180">
        <v>5.85</v>
      </c>
      <c r="S212" s="180">
        <v>6</v>
      </c>
      <c r="T212" s="181">
        <v>25</v>
      </c>
      <c r="U212" s="10"/>
      <c r="V212" s="10"/>
      <c r="W212" s="125"/>
      <c r="X212" s="10"/>
      <c r="Y212" s="10"/>
      <c r="Z212" s="10"/>
      <c r="AA212" s="10"/>
      <c r="AB212" s="182" t="s">
        <v>2366</v>
      </c>
      <c r="AC212" s="183">
        <v>5.0999999999999996</v>
      </c>
      <c r="AD212" s="183">
        <v>5.29</v>
      </c>
      <c r="AE212" s="184">
        <v>20</v>
      </c>
    </row>
    <row r="213" spans="9:31" ht="12" hidden="1" customHeight="1" x14ac:dyDescent="0.25">
      <c r="I213" s="115" t="s">
        <v>37</v>
      </c>
      <c r="J213" s="246" t="s">
        <v>2327</v>
      </c>
      <c r="K213" s="119" t="s">
        <v>2330</v>
      </c>
      <c r="L213"/>
      <c r="M213"/>
      <c r="N213"/>
      <c r="O213"/>
      <c r="Q213" s="179" t="s">
        <v>2349</v>
      </c>
      <c r="R213" s="180">
        <v>5.71</v>
      </c>
      <c r="S213" s="180">
        <v>5.84</v>
      </c>
      <c r="T213" s="181">
        <v>20</v>
      </c>
      <c r="U213" s="10"/>
      <c r="V213" s="10"/>
      <c r="W213" s="125"/>
      <c r="X213" s="10"/>
      <c r="Y213" s="10"/>
      <c r="Z213" s="10"/>
      <c r="AA213" s="10"/>
      <c r="AB213" s="176" t="s">
        <v>2368</v>
      </c>
      <c r="AC213" s="177">
        <v>5.76</v>
      </c>
      <c r="AD213" s="177">
        <v>6</v>
      </c>
      <c r="AE213" s="178">
        <v>60</v>
      </c>
    </row>
    <row r="214" spans="9:31" ht="12" hidden="1" customHeight="1" x14ac:dyDescent="0.25">
      <c r="I214" s="115" t="s">
        <v>38</v>
      </c>
      <c r="J214" s="246" t="s">
        <v>2327</v>
      </c>
      <c r="K214" s="119" t="s">
        <v>2330</v>
      </c>
      <c r="L214"/>
      <c r="M214"/>
      <c r="N214"/>
      <c r="O214"/>
      <c r="Q214" s="179" t="s">
        <v>2350</v>
      </c>
      <c r="R214" s="180">
        <v>5.48</v>
      </c>
      <c r="S214" s="180">
        <v>5.7</v>
      </c>
      <c r="T214" s="181">
        <v>15</v>
      </c>
      <c r="U214" s="10"/>
      <c r="V214" s="10"/>
      <c r="W214" s="125"/>
      <c r="X214" s="10"/>
      <c r="Y214" s="10"/>
      <c r="Z214" s="10"/>
      <c r="AA214" s="10"/>
      <c r="AB214" s="179" t="s">
        <v>2369</v>
      </c>
      <c r="AC214" s="180">
        <v>5.51</v>
      </c>
      <c r="AD214" s="180">
        <v>5.75</v>
      </c>
      <c r="AE214" s="181">
        <v>45</v>
      </c>
    </row>
    <row r="215" spans="9:31" ht="12" hidden="1" customHeight="1" x14ac:dyDescent="0.25">
      <c r="I215" s="115" t="s">
        <v>39</v>
      </c>
      <c r="J215" s="246" t="s">
        <v>2327</v>
      </c>
      <c r="K215" s="119" t="s">
        <v>2330</v>
      </c>
      <c r="Q215" s="179" t="s">
        <v>2351</v>
      </c>
      <c r="R215" s="180">
        <v>5.25</v>
      </c>
      <c r="S215" s="180">
        <v>5.47</v>
      </c>
      <c r="T215" s="181">
        <v>10</v>
      </c>
      <c r="U215" s="10"/>
      <c r="V215" s="10"/>
      <c r="W215" s="125"/>
      <c r="X215" s="10"/>
      <c r="Y215" s="10"/>
      <c r="Z215" s="10"/>
      <c r="AA215" s="10"/>
      <c r="AB215" s="179" t="s">
        <v>2370</v>
      </c>
      <c r="AC215" s="180">
        <v>5.3</v>
      </c>
      <c r="AD215" s="180">
        <v>5.5</v>
      </c>
      <c r="AE215" s="181">
        <v>30</v>
      </c>
    </row>
    <row r="216" spans="9:31" ht="12" hidden="1" customHeight="1" x14ac:dyDescent="0.25">
      <c r="I216" s="115" t="s">
        <v>40</v>
      </c>
      <c r="J216" s="246" t="s">
        <v>2327</v>
      </c>
      <c r="K216" s="119" t="s">
        <v>2330</v>
      </c>
      <c r="Q216" s="182" t="s">
        <v>2352</v>
      </c>
      <c r="R216" s="183">
        <v>5.0999999999999996</v>
      </c>
      <c r="S216" s="183">
        <v>5.24</v>
      </c>
      <c r="T216" s="184">
        <v>5</v>
      </c>
      <c r="U216" s="10"/>
      <c r="V216" s="10"/>
      <c r="W216" s="125"/>
      <c r="X216" s="10"/>
      <c r="Y216" s="10"/>
      <c r="Z216" s="10"/>
      <c r="AA216" s="10"/>
      <c r="AB216" s="182" t="s">
        <v>2371</v>
      </c>
      <c r="AC216" s="183">
        <v>5.0999999999999996</v>
      </c>
      <c r="AD216" s="183">
        <v>5.29</v>
      </c>
      <c r="AE216" s="184">
        <v>20</v>
      </c>
    </row>
    <row r="217" spans="9:31" ht="12" hidden="1" customHeight="1" x14ac:dyDescent="0.25">
      <c r="I217" s="115" t="s">
        <v>32</v>
      </c>
      <c r="J217" s="246" t="s">
        <v>2327</v>
      </c>
      <c r="K217" s="119" t="s">
        <v>2330</v>
      </c>
      <c r="Q217" s="179" t="s">
        <v>2353</v>
      </c>
      <c r="R217" s="180">
        <v>5.85</v>
      </c>
      <c r="S217" s="180">
        <v>6</v>
      </c>
      <c r="T217" s="181">
        <v>25</v>
      </c>
      <c r="U217" s="10"/>
      <c r="V217" s="10"/>
      <c r="W217" s="10"/>
      <c r="X217" s="10"/>
      <c r="Y217" s="10"/>
      <c r="Z217" s="10"/>
      <c r="AA217" s="10"/>
      <c r="AB217" s="10"/>
      <c r="AC217" s="126"/>
      <c r="AD217" s="126"/>
      <c r="AE217" s="126"/>
    </row>
    <row r="218" spans="9:31" ht="12" hidden="1" customHeight="1" x14ac:dyDescent="0.25">
      <c r="I218" s="115" t="s">
        <v>41</v>
      </c>
      <c r="J218" s="246" t="s">
        <v>2327</v>
      </c>
      <c r="K218" s="119" t="s">
        <v>2330</v>
      </c>
      <c r="Q218" s="179" t="s">
        <v>2354</v>
      </c>
      <c r="R218" s="180">
        <v>5.71</v>
      </c>
      <c r="S218" s="180">
        <v>5.84</v>
      </c>
      <c r="T218" s="181">
        <v>20</v>
      </c>
      <c r="U218" s="10"/>
      <c r="V218" s="10"/>
      <c r="W218" s="10"/>
      <c r="X218" s="10"/>
      <c r="Y218" s="10"/>
      <c r="Z218" s="10"/>
      <c r="AA218" s="10"/>
      <c r="AB218" s="10"/>
      <c r="AC218" s="126"/>
      <c r="AD218" s="126"/>
      <c r="AE218" s="126"/>
    </row>
    <row r="219" spans="9:31" ht="12" hidden="1" customHeight="1" x14ac:dyDescent="0.25">
      <c r="I219" s="115" t="s">
        <v>33</v>
      </c>
      <c r="J219" s="246" t="s">
        <v>2327</v>
      </c>
      <c r="K219" s="119" t="s">
        <v>2330</v>
      </c>
      <c r="Q219" s="179" t="s">
        <v>2355</v>
      </c>
      <c r="R219" s="180">
        <v>5.48</v>
      </c>
      <c r="S219" s="180">
        <v>5.7</v>
      </c>
      <c r="T219" s="181">
        <v>15</v>
      </c>
      <c r="U219" s="10"/>
      <c r="V219" s="10"/>
      <c r="W219" s="10"/>
      <c r="X219" s="10"/>
      <c r="Y219" s="10"/>
      <c r="Z219" s="10"/>
      <c r="AA219" s="10"/>
      <c r="AB219" s="10"/>
      <c r="AC219" s="126"/>
      <c r="AD219" s="126"/>
      <c r="AE219" s="126"/>
    </row>
    <row r="220" spans="9:31" ht="12" hidden="1" customHeight="1" x14ac:dyDescent="0.25">
      <c r="I220" s="116" t="s">
        <v>43</v>
      </c>
      <c r="J220" s="247" t="s">
        <v>2327</v>
      </c>
      <c r="K220" s="120" t="s">
        <v>2330</v>
      </c>
      <c r="Q220" s="179" t="s">
        <v>2356</v>
      </c>
      <c r="R220" s="180">
        <v>5.25</v>
      </c>
      <c r="S220" s="180">
        <v>5.47</v>
      </c>
      <c r="T220" s="181">
        <v>10</v>
      </c>
      <c r="U220" s="10"/>
      <c r="V220" s="10"/>
      <c r="W220" s="10"/>
      <c r="X220" s="10"/>
      <c r="Y220" s="10"/>
      <c r="Z220" s="10"/>
      <c r="AA220" s="10"/>
      <c r="AB220" s="10"/>
      <c r="AC220" s="126"/>
      <c r="AD220" s="126"/>
      <c r="AE220" s="126"/>
    </row>
    <row r="221" spans="9:31" ht="12" hidden="1" customHeight="1" x14ac:dyDescent="0.25">
      <c r="I221" s="114" t="s">
        <v>27</v>
      </c>
      <c r="J221" s="245" t="s">
        <v>2328</v>
      </c>
      <c r="K221" s="118" t="s">
        <v>2331</v>
      </c>
      <c r="Q221" s="179" t="s">
        <v>2357</v>
      </c>
      <c r="R221" s="180">
        <v>5.0999999999999996</v>
      </c>
      <c r="S221" s="180">
        <v>5.24</v>
      </c>
      <c r="T221" s="181">
        <v>5</v>
      </c>
      <c r="U221" s="10"/>
      <c r="V221" s="10"/>
      <c r="W221" s="10"/>
      <c r="X221" s="10"/>
      <c r="Y221" s="10"/>
      <c r="Z221" s="10"/>
      <c r="AA221" s="10"/>
      <c r="AB221" s="10"/>
      <c r="AC221" s="126"/>
      <c r="AD221" s="126"/>
      <c r="AE221" s="126"/>
    </row>
    <row r="222" spans="9:31" ht="12" hidden="1" customHeight="1" x14ac:dyDescent="0.25">
      <c r="I222" s="115" t="s">
        <v>2169</v>
      </c>
      <c r="J222" s="246" t="s">
        <v>2328</v>
      </c>
      <c r="K222" s="119" t="s">
        <v>2331</v>
      </c>
      <c r="Q222" s="176" t="s">
        <v>2358</v>
      </c>
      <c r="R222" s="177">
        <v>5.85</v>
      </c>
      <c r="S222" s="177">
        <v>6</v>
      </c>
      <c r="T222" s="178">
        <v>25</v>
      </c>
      <c r="U222" s="10"/>
      <c r="V222" s="10"/>
      <c r="W222" s="10"/>
      <c r="X222" s="10"/>
      <c r="Y222" s="10"/>
      <c r="Z222" s="10"/>
      <c r="AA222" s="10"/>
      <c r="AB222" s="10"/>
      <c r="AC222" s="126"/>
      <c r="AD222" s="126"/>
      <c r="AE222" s="126"/>
    </row>
    <row r="223" spans="9:31" ht="12" hidden="1" customHeight="1" x14ac:dyDescent="0.25">
      <c r="I223" s="115" t="s">
        <v>35</v>
      </c>
      <c r="J223" s="246" t="s">
        <v>2328</v>
      </c>
      <c r="K223" s="119" t="s">
        <v>2331</v>
      </c>
      <c r="Q223" s="179" t="s">
        <v>2359</v>
      </c>
      <c r="R223" s="180">
        <v>5.71</v>
      </c>
      <c r="S223" s="180">
        <v>5.84</v>
      </c>
      <c r="T223" s="181">
        <v>20</v>
      </c>
      <c r="U223" s="10"/>
      <c r="V223" s="10"/>
      <c r="W223" s="10"/>
      <c r="X223" s="10"/>
      <c r="Y223" s="10"/>
      <c r="Z223" s="10"/>
      <c r="AA223" s="10"/>
      <c r="AB223" s="10"/>
      <c r="AC223" s="126"/>
      <c r="AD223" s="126"/>
      <c r="AE223" s="126"/>
    </row>
    <row r="224" spans="9:31" ht="12" hidden="1" customHeight="1" x14ac:dyDescent="0.25">
      <c r="I224" s="115" t="s">
        <v>36</v>
      </c>
      <c r="J224" s="246" t="s">
        <v>2328</v>
      </c>
      <c r="K224" s="119" t="s">
        <v>2331</v>
      </c>
      <c r="Q224" s="179" t="s">
        <v>2360</v>
      </c>
      <c r="R224" s="180">
        <v>5.48</v>
      </c>
      <c r="S224" s="180">
        <v>5.7</v>
      </c>
      <c r="T224" s="181">
        <v>15</v>
      </c>
      <c r="U224" s="10"/>
      <c r="V224" s="10"/>
      <c r="W224" s="10"/>
      <c r="X224" s="10"/>
      <c r="Y224" s="10"/>
      <c r="Z224" s="10"/>
      <c r="AA224" s="10"/>
      <c r="AB224" s="10"/>
      <c r="AC224" s="126"/>
      <c r="AD224" s="126"/>
      <c r="AE224" s="126"/>
    </row>
    <row r="225" spans="9:31" ht="12" hidden="1" customHeight="1" x14ac:dyDescent="0.25">
      <c r="I225" s="115" t="s">
        <v>50</v>
      </c>
      <c r="J225" s="246" t="s">
        <v>2328</v>
      </c>
      <c r="K225" s="119" t="s">
        <v>2331</v>
      </c>
      <c r="Q225" s="179" t="s">
        <v>2361</v>
      </c>
      <c r="R225" s="180">
        <v>5.25</v>
      </c>
      <c r="S225" s="180">
        <v>5.47</v>
      </c>
      <c r="T225" s="181">
        <v>10</v>
      </c>
      <c r="U225" s="10"/>
      <c r="V225" s="10"/>
      <c r="W225" s="10"/>
      <c r="X225" s="10"/>
      <c r="Y225" s="10"/>
      <c r="Z225" s="10"/>
      <c r="AA225" s="10"/>
      <c r="AB225" s="10"/>
      <c r="AC225" s="126"/>
      <c r="AD225" s="126"/>
      <c r="AE225" s="126"/>
    </row>
    <row r="226" spans="9:31" ht="12" hidden="1" customHeight="1" x14ac:dyDescent="0.25">
      <c r="I226" s="115" t="s">
        <v>37</v>
      </c>
      <c r="J226" s="246" t="s">
        <v>2328</v>
      </c>
      <c r="K226" s="119" t="s">
        <v>2331</v>
      </c>
      <c r="Q226" s="182" t="s">
        <v>2362</v>
      </c>
      <c r="R226" s="183">
        <v>5.0999999999999996</v>
      </c>
      <c r="S226" s="183">
        <v>5.24</v>
      </c>
      <c r="T226" s="184">
        <v>5</v>
      </c>
      <c r="U226" s="10"/>
      <c r="V226" s="10"/>
      <c r="W226" s="10"/>
      <c r="X226" s="10"/>
      <c r="Y226" s="10"/>
      <c r="Z226" s="10"/>
      <c r="AA226" s="10"/>
      <c r="AB226" s="10"/>
      <c r="AC226" s="126"/>
      <c r="AD226" s="126"/>
      <c r="AE226" s="126"/>
    </row>
    <row r="227" spans="9:31" ht="12" hidden="1" customHeight="1" x14ac:dyDescent="0.25">
      <c r="I227" s="115" t="s">
        <v>38</v>
      </c>
      <c r="J227" s="246" t="s">
        <v>2328</v>
      </c>
      <c r="K227" s="119" t="s">
        <v>2331</v>
      </c>
      <c r="Q227" s="179" t="s">
        <v>2363</v>
      </c>
      <c r="R227" s="180">
        <v>5.85</v>
      </c>
      <c r="S227" s="180">
        <v>6</v>
      </c>
      <c r="T227" s="181">
        <v>25</v>
      </c>
      <c r="U227" s="10"/>
      <c r="V227" s="10"/>
      <c r="W227" s="10"/>
      <c r="X227" s="10"/>
      <c r="Y227" s="10"/>
      <c r="Z227" s="10"/>
      <c r="AA227" s="10"/>
      <c r="AB227" s="10"/>
      <c r="AC227" s="126"/>
      <c r="AD227" s="126"/>
      <c r="AE227" s="126"/>
    </row>
    <row r="228" spans="9:31" ht="12" hidden="1" customHeight="1" x14ac:dyDescent="0.25">
      <c r="I228" s="115" t="s">
        <v>39</v>
      </c>
      <c r="J228" s="246" t="s">
        <v>2328</v>
      </c>
      <c r="K228" s="119" t="s">
        <v>2331</v>
      </c>
      <c r="Q228" s="179" t="s">
        <v>2364</v>
      </c>
      <c r="R228" s="180">
        <v>5.71</v>
      </c>
      <c r="S228" s="180">
        <v>5.84</v>
      </c>
      <c r="T228" s="181">
        <v>20</v>
      </c>
      <c r="U228" s="10"/>
      <c r="V228" s="10"/>
      <c r="W228" s="10"/>
      <c r="X228" s="10"/>
      <c r="Y228" s="10"/>
      <c r="Z228" s="10"/>
      <c r="AA228" s="10"/>
      <c r="AB228" s="10"/>
      <c r="AC228" s="126"/>
      <c r="AD228" s="126"/>
      <c r="AE228" s="126"/>
    </row>
    <row r="229" spans="9:31" ht="12" hidden="1" customHeight="1" x14ac:dyDescent="0.25">
      <c r="I229" s="115" t="s">
        <v>40</v>
      </c>
      <c r="J229" s="246" t="s">
        <v>2328</v>
      </c>
      <c r="K229" s="119" t="s">
        <v>2331</v>
      </c>
      <c r="Q229" s="179" t="s">
        <v>2365</v>
      </c>
      <c r="R229" s="180">
        <v>5.48</v>
      </c>
      <c r="S229" s="180">
        <v>5.7</v>
      </c>
      <c r="T229" s="181">
        <v>15</v>
      </c>
      <c r="U229" s="10"/>
      <c r="V229" s="10"/>
      <c r="W229" s="10"/>
      <c r="X229" s="10"/>
      <c r="Y229" s="10"/>
      <c r="Z229" s="10"/>
      <c r="AA229" s="10"/>
      <c r="AB229" s="10"/>
      <c r="AC229" s="126"/>
      <c r="AD229" s="126"/>
      <c r="AE229" s="126"/>
    </row>
    <row r="230" spans="9:31" ht="12" hidden="1" customHeight="1" x14ac:dyDescent="0.25">
      <c r="I230" s="115" t="s">
        <v>32</v>
      </c>
      <c r="J230" s="246" t="s">
        <v>2328</v>
      </c>
      <c r="K230" s="119" t="s">
        <v>2331</v>
      </c>
      <c r="Q230" s="179" t="s">
        <v>2366</v>
      </c>
      <c r="R230" s="180">
        <v>5.25</v>
      </c>
      <c r="S230" s="180">
        <v>5.47</v>
      </c>
      <c r="T230" s="181">
        <v>10</v>
      </c>
      <c r="U230" s="10"/>
      <c r="V230" s="10"/>
      <c r="W230" s="10"/>
      <c r="X230" s="10"/>
      <c r="Y230" s="10"/>
      <c r="Z230" s="10"/>
      <c r="AA230" s="10"/>
      <c r="AB230" s="10"/>
      <c r="AC230" s="126"/>
      <c r="AD230" s="126"/>
      <c r="AE230" s="126"/>
    </row>
    <row r="231" spans="9:31" ht="12" hidden="1" customHeight="1" x14ac:dyDescent="0.25">
      <c r="I231" s="115" t="s">
        <v>41</v>
      </c>
      <c r="J231" s="246" t="s">
        <v>2328</v>
      </c>
      <c r="K231" s="119" t="s">
        <v>2331</v>
      </c>
      <c r="Q231" s="179" t="s">
        <v>2367</v>
      </c>
      <c r="R231" s="180">
        <v>5.0999999999999996</v>
      </c>
      <c r="S231" s="180">
        <v>5.24</v>
      </c>
      <c r="T231" s="181">
        <v>5</v>
      </c>
      <c r="U231" s="10"/>
      <c r="V231" s="10"/>
      <c r="W231" s="10"/>
      <c r="X231" s="10"/>
      <c r="Y231" s="10"/>
      <c r="Z231" s="10"/>
      <c r="AA231" s="10"/>
      <c r="AB231" s="10"/>
      <c r="AC231" s="126"/>
      <c r="AD231" s="126"/>
      <c r="AE231" s="126"/>
    </row>
    <row r="232" spans="9:31" ht="12" hidden="1" customHeight="1" x14ac:dyDescent="0.25">
      <c r="I232" s="115" t="s">
        <v>33</v>
      </c>
      <c r="J232" s="246" t="s">
        <v>2328</v>
      </c>
      <c r="K232" s="119" t="s">
        <v>2331</v>
      </c>
      <c r="Q232" s="176" t="s">
        <v>2368</v>
      </c>
      <c r="R232" s="177">
        <v>5.85</v>
      </c>
      <c r="S232" s="177">
        <v>6</v>
      </c>
      <c r="T232" s="178">
        <v>25</v>
      </c>
      <c r="U232" s="10"/>
      <c r="V232" s="10"/>
      <c r="W232" s="10"/>
      <c r="X232" s="10"/>
      <c r="Y232" s="10"/>
      <c r="Z232" s="10"/>
      <c r="AA232" s="10"/>
      <c r="AB232" s="10"/>
      <c r="AC232" s="126"/>
      <c r="AD232" s="126"/>
      <c r="AE232" s="126"/>
    </row>
    <row r="233" spans="9:31" ht="12" hidden="1" customHeight="1" x14ac:dyDescent="0.25">
      <c r="I233" s="116" t="s">
        <v>43</v>
      </c>
      <c r="J233" s="247" t="s">
        <v>2328</v>
      </c>
      <c r="K233" s="120" t="s">
        <v>2331</v>
      </c>
      <c r="Q233" s="179" t="s">
        <v>2369</v>
      </c>
      <c r="R233" s="180">
        <v>5.71</v>
      </c>
      <c r="S233" s="180">
        <v>5.84</v>
      </c>
      <c r="T233" s="181">
        <v>20</v>
      </c>
      <c r="U233" s="10"/>
      <c r="V233" s="10"/>
      <c r="W233" s="10"/>
      <c r="X233" s="10"/>
      <c r="Y233" s="10"/>
      <c r="Z233" s="10"/>
      <c r="AA233" s="10"/>
      <c r="AB233" s="10"/>
      <c r="AC233" s="126"/>
      <c r="AD233" s="126"/>
      <c r="AE233" s="126"/>
    </row>
    <row r="234" spans="9:31" ht="12" hidden="1" customHeight="1" x14ac:dyDescent="0.25">
      <c r="Q234" s="179" t="s">
        <v>2370</v>
      </c>
      <c r="R234" s="180">
        <v>5.48</v>
      </c>
      <c r="S234" s="180">
        <v>5.7</v>
      </c>
      <c r="T234" s="181">
        <v>15</v>
      </c>
      <c r="U234" s="10"/>
      <c r="V234" s="10"/>
      <c r="W234" s="10"/>
      <c r="X234" s="10"/>
      <c r="Y234" s="10"/>
      <c r="Z234" s="10"/>
      <c r="AA234" s="10"/>
      <c r="AB234" s="10"/>
      <c r="AC234" s="126"/>
      <c r="AD234" s="126"/>
      <c r="AE234" s="126"/>
    </row>
    <row r="235" spans="9:31" ht="12" hidden="1" customHeight="1" x14ac:dyDescent="0.25">
      <c r="I235" s="128"/>
      <c r="J235" s="131" t="s">
        <v>54</v>
      </c>
      <c r="K235" s="124"/>
      <c r="Q235" s="179" t="s">
        <v>2371</v>
      </c>
      <c r="R235" s="180">
        <v>5.25</v>
      </c>
      <c r="S235" s="180">
        <v>5.47</v>
      </c>
      <c r="T235" s="181">
        <v>10</v>
      </c>
      <c r="U235" s="10"/>
      <c r="V235" s="10"/>
      <c r="W235" s="10"/>
      <c r="X235" s="10"/>
      <c r="Y235" s="10"/>
      <c r="Z235" s="10"/>
      <c r="AA235" s="10"/>
      <c r="AB235" s="10"/>
      <c r="AC235" s="126"/>
      <c r="AD235" s="126"/>
      <c r="AE235" s="126"/>
    </row>
    <row r="236" spans="9:31" ht="12" hidden="1" customHeight="1" x14ac:dyDescent="0.25">
      <c r="I236" s="124"/>
      <c r="J236" s="124"/>
      <c r="K236" s="124"/>
      <c r="Q236" s="182" t="s">
        <v>2372</v>
      </c>
      <c r="R236" s="183">
        <v>5.0999999999999996</v>
      </c>
      <c r="S236" s="183">
        <v>5.24</v>
      </c>
      <c r="T236" s="184">
        <v>5</v>
      </c>
      <c r="U236" s="10"/>
      <c r="V236" s="10"/>
      <c r="W236" s="10"/>
      <c r="X236" s="10"/>
      <c r="Y236" s="10"/>
      <c r="Z236" s="10"/>
      <c r="AA236" s="10"/>
      <c r="AB236" s="10"/>
      <c r="AC236" s="126"/>
      <c r="AD236" s="126"/>
      <c r="AE236" s="126"/>
    </row>
    <row r="237" spans="9:31" ht="12" hidden="1" customHeight="1" x14ac:dyDescent="0.25">
      <c r="I237" s="132" t="str">
        <f>IFERROR(VLOOKUP(J237,$B$5:$D$27,3,FALSE),"0")</f>
        <v>0</v>
      </c>
      <c r="J237" s="124" t="s">
        <v>2169</v>
      </c>
      <c r="K237" s="124"/>
      <c r="Q237" s="10"/>
      <c r="R237" s="126"/>
      <c r="S237" s="126"/>
      <c r="T237" s="126"/>
      <c r="U237" s="10"/>
      <c r="V237" s="10"/>
      <c r="W237" s="10"/>
      <c r="X237" s="10"/>
      <c r="Y237" s="10"/>
      <c r="Z237" s="10"/>
      <c r="AA237" s="10"/>
      <c r="AB237" s="10"/>
      <c r="AC237" s="126"/>
      <c r="AD237" s="126"/>
      <c r="AE237" s="126"/>
    </row>
    <row r="238" spans="9:31" ht="12" hidden="1" customHeight="1" x14ac:dyDescent="0.25">
      <c r="I238" s="132" t="str">
        <f>IFERROR(VLOOKUP(J238,$B$5:$D$27,3,FALSE),"0")</f>
        <v>0</v>
      </c>
      <c r="J238" s="124" t="s">
        <v>2170</v>
      </c>
      <c r="K238" s="124"/>
      <c r="Q238" s="10"/>
      <c r="R238" s="126"/>
      <c r="S238" s="126"/>
      <c r="T238" s="126"/>
      <c r="U238" s="10"/>
      <c r="V238" s="10"/>
      <c r="W238" s="10"/>
      <c r="X238" s="10"/>
      <c r="Y238" s="10"/>
      <c r="Z238" s="10"/>
      <c r="AA238" s="10"/>
      <c r="AB238" s="10"/>
      <c r="AC238" s="126"/>
      <c r="AD238" s="126"/>
      <c r="AE238" s="126"/>
    </row>
    <row r="239" spans="9:31" ht="12" hidden="1" customHeight="1" x14ac:dyDescent="0.25">
      <c r="I239" s="132" t="str">
        <f t="shared" ref="I239:I248" si="1">IFERROR(VLOOKUP(J239,$B$5:$D$27,3,FALSE),"0")</f>
        <v>0</v>
      </c>
      <c r="J239" s="124" t="s">
        <v>2171</v>
      </c>
      <c r="K239" s="124"/>
      <c r="Q239" s="10"/>
      <c r="R239" s="185"/>
      <c r="S239" s="185"/>
      <c r="T239" s="185"/>
      <c r="AB239" s="10"/>
      <c r="AC239" s="126"/>
      <c r="AD239" s="126"/>
      <c r="AE239" s="126"/>
    </row>
    <row r="240" spans="9:31" ht="12" hidden="1" customHeight="1" x14ac:dyDescent="0.25">
      <c r="I240" s="132" t="str">
        <f t="shared" si="1"/>
        <v>0</v>
      </c>
      <c r="J240" s="124" t="s">
        <v>50</v>
      </c>
      <c r="K240" s="124"/>
      <c r="Q240" s="10"/>
      <c r="R240" s="185"/>
      <c r="S240" s="185"/>
      <c r="T240" s="185"/>
      <c r="AB240" s="10"/>
      <c r="AC240" s="126"/>
      <c r="AD240" s="126"/>
      <c r="AE240" s="126"/>
    </row>
    <row r="241" spans="9:20" ht="12" hidden="1" customHeight="1" x14ac:dyDescent="0.25">
      <c r="I241" s="132" t="str">
        <f t="shared" si="1"/>
        <v>0</v>
      </c>
      <c r="J241" s="124" t="s">
        <v>37</v>
      </c>
      <c r="K241" s="124"/>
      <c r="Q241" s="10"/>
      <c r="R241" s="185"/>
      <c r="S241" s="185"/>
      <c r="T241" s="185"/>
    </row>
    <row r="242" spans="9:20" ht="12" hidden="1" customHeight="1" x14ac:dyDescent="0.25">
      <c r="I242" s="132" t="str">
        <f t="shared" si="1"/>
        <v>0</v>
      </c>
      <c r="J242" s="124" t="s">
        <v>38</v>
      </c>
      <c r="K242" s="124"/>
      <c r="Q242" s="10"/>
      <c r="R242" s="185"/>
      <c r="S242" s="185"/>
      <c r="T242" s="185"/>
    </row>
    <row r="243" spans="9:20" ht="12" hidden="1" customHeight="1" x14ac:dyDescent="0.25">
      <c r="I243" s="132" t="str">
        <f t="shared" si="1"/>
        <v>0</v>
      </c>
      <c r="J243" s="124" t="s">
        <v>39</v>
      </c>
      <c r="K243" s="124"/>
      <c r="Q243" s="10"/>
      <c r="R243" s="185"/>
      <c r="S243" s="185"/>
      <c r="T243" s="185"/>
    </row>
    <row r="244" spans="9:20" ht="12" hidden="1" customHeight="1" x14ac:dyDescent="0.25">
      <c r="I244" s="132" t="str">
        <f t="shared" si="1"/>
        <v>0</v>
      </c>
      <c r="J244" s="124" t="s">
        <v>40</v>
      </c>
      <c r="K244" s="124"/>
      <c r="Q244" s="10"/>
      <c r="R244" s="185"/>
      <c r="S244" s="185"/>
      <c r="T244" s="185"/>
    </row>
    <row r="245" spans="9:20" ht="12" hidden="1" customHeight="1" x14ac:dyDescent="0.25">
      <c r="I245" s="132" t="str">
        <f t="shared" si="1"/>
        <v>0</v>
      </c>
      <c r="J245" s="124" t="s">
        <v>32</v>
      </c>
      <c r="K245" s="124"/>
      <c r="Q245" s="10"/>
      <c r="R245" s="185"/>
      <c r="S245" s="185"/>
      <c r="T245" s="185"/>
    </row>
    <row r="246" spans="9:20" ht="12" hidden="1" customHeight="1" x14ac:dyDescent="0.25">
      <c r="I246" s="132" t="str">
        <f t="shared" si="1"/>
        <v>0</v>
      </c>
      <c r="J246" s="124" t="s">
        <v>41</v>
      </c>
      <c r="K246" s="124"/>
      <c r="Q246" s="10"/>
      <c r="R246" s="185"/>
      <c r="S246" s="185"/>
      <c r="T246" s="185"/>
    </row>
    <row r="247" spans="9:20" ht="12" hidden="1" customHeight="1" x14ac:dyDescent="0.25">
      <c r="I247" s="132" t="str">
        <f t="shared" si="1"/>
        <v>0</v>
      </c>
      <c r="J247" s="124" t="s">
        <v>51</v>
      </c>
      <c r="K247" s="124"/>
      <c r="Q247" s="10"/>
      <c r="R247" s="185"/>
      <c r="S247" s="185"/>
      <c r="T247" s="185"/>
    </row>
    <row r="248" spans="9:20" ht="12" hidden="1" customHeight="1" x14ac:dyDescent="0.25">
      <c r="I248" s="132" t="str">
        <f t="shared" si="1"/>
        <v>0</v>
      </c>
      <c r="J248" s="124" t="s">
        <v>31</v>
      </c>
      <c r="K248" s="111"/>
      <c r="Q248" s="10"/>
      <c r="R248" s="185"/>
      <c r="S248" s="185"/>
      <c r="T248" s="185"/>
    </row>
    <row r="249" spans="9:20" ht="12" hidden="1" customHeight="1" x14ac:dyDescent="0.25">
      <c r="I249" s="124"/>
      <c r="J249" s="124"/>
      <c r="K249" s="111"/>
      <c r="Q249" s="10"/>
      <c r="R249" s="185"/>
      <c r="S249" s="185"/>
      <c r="T249" s="185"/>
    </row>
    <row r="250" spans="9:20" ht="12" hidden="1" customHeight="1" x14ac:dyDescent="0.25">
      <c r="J250"/>
      <c r="Q250" s="10"/>
      <c r="R250" s="185"/>
      <c r="S250" s="185"/>
      <c r="T250" s="185"/>
    </row>
    <row r="251" spans="9:20" ht="12" hidden="1" customHeight="1" x14ac:dyDescent="0.25">
      <c r="J251"/>
      <c r="Q251" s="10"/>
      <c r="R251" s="185"/>
      <c r="S251" s="185"/>
      <c r="T251" s="185"/>
    </row>
    <row r="252" spans="9:20" ht="12" hidden="1" customHeight="1" x14ac:dyDescent="0.25">
      <c r="J252"/>
      <c r="Q252" s="10"/>
      <c r="R252" s="185"/>
      <c r="S252" s="185"/>
      <c r="T252" s="185"/>
    </row>
    <row r="253" spans="9:20" ht="12" hidden="1" customHeight="1" x14ac:dyDescent="0.25">
      <c r="J253"/>
      <c r="Q253" s="10"/>
      <c r="R253" s="185"/>
      <c r="S253" s="185"/>
      <c r="T253" s="185"/>
    </row>
    <row r="254" spans="9:20" ht="12" hidden="1" customHeight="1" x14ac:dyDescent="0.25">
      <c r="J254"/>
      <c r="Q254" s="10"/>
      <c r="R254" s="185"/>
      <c r="S254" s="185"/>
      <c r="T254" s="185"/>
    </row>
    <row r="255" spans="9:20" ht="12" hidden="1" customHeight="1" x14ac:dyDescent="0.25">
      <c r="I255" s="124"/>
      <c r="J255"/>
      <c r="Q255" s="10"/>
      <c r="R255" s="126"/>
      <c r="S255" s="126"/>
      <c r="T255" s="126"/>
    </row>
    <row r="256" spans="9:20" ht="12" hidden="1" customHeight="1" x14ac:dyDescent="0.25">
      <c r="I256" s="124"/>
      <c r="J256"/>
      <c r="Q256" s="10"/>
      <c r="R256" s="126"/>
      <c r="S256" s="126"/>
      <c r="T256" s="126"/>
    </row>
    <row r="257" spans="9:20" ht="12" hidden="1" customHeight="1" x14ac:dyDescent="0.25">
      <c r="I257" s="124"/>
      <c r="J257"/>
      <c r="Q257" s="10"/>
      <c r="R257" s="126"/>
      <c r="S257" s="126"/>
      <c r="T257" s="126"/>
    </row>
    <row r="258" spans="9:20" ht="12" hidden="1" customHeight="1" x14ac:dyDescent="0.25">
      <c r="J258"/>
      <c r="K258" s="111">
        <v>5</v>
      </c>
      <c r="Q258" s="10"/>
      <c r="R258" s="126"/>
      <c r="S258" s="126"/>
      <c r="T258" s="126"/>
    </row>
    <row r="259" spans="9:20" ht="12" hidden="1" customHeight="1" x14ac:dyDescent="0.25">
      <c r="J259"/>
      <c r="K259" s="111">
        <v>4</v>
      </c>
      <c r="Q259" s="10"/>
      <c r="R259" s="126"/>
      <c r="S259" s="126"/>
      <c r="T259" s="126"/>
    </row>
    <row r="260" spans="9:20" ht="12" hidden="1" customHeight="1" x14ac:dyDescent="0.25">
      <c r="J260"/>
      <c r="K260" s="111">
        <v>3</v>
      </c>
    </row>
    <row r="261" spans="9:20" ht="12" hidden="1" customHeight="1" x14ac:dyDescent="0.25">
      <c r="J261"/>
      <c r="K261" s="111">
        <v>2</v>
      </c>
    </row>
    <row r="262" spans="9:20" ht="12" hidden="1" customHeight="1" x14ac:dyDescent="0.25">
      <c r="J262"/>
      <c r="K262" s="111">
        <v>1</v>
      </c>
    </row>
    <row r="263" spans="9:20" ht="12" hidden="1" customHeight="1" x14ac:dyDescent="0.25"/>
    <row r="264" spans="9:20" ht="12" hidden="1" customHeight="1" x14ac:dyDescent="0.25">
      <c r="K264" s="124"/>
    </row>
    <row r="265" spans="9:20" ht="12" hidden="1" customHeight="1" x14ac:dyDescent="0.25">
      <c r="K265" s="124"/>
    </row>
    <row r="266" spans="9:20" ht="12" hidden="1" customHeight="1" x14ac:dyDescent="0.25">
      <c r="K266"/>
    </row>
    <row r="267" spans="9:20" ht="12" hidden="1" customHeight="1" x14ac:dyDescent="0.25"/>
    <row r="268" spans="9:20" ht="12" hidden="1" customHeight="1" x14ac:dyDescent="0.25"/>
    <row r="269" spans="9:20" ht="12" hidden="1" customHeight="1" x14ac:dyDescent="0.25"/>
    <row r="270" spans="9:20" ht="12" hidden="1" customHeight="1" x14ac:dyDescent="0.25"/>
    <row r="271" spans="9:20" ht="12" hidden="1" customHeight="1" x14ac:dyDescent="0.25"/>
    <row r="272" spans="9:20" ht="12" hidden="1" customHeight="1" x14ac:dyDescent="0.25"/>
    <row r="273" spans="11:11" ht="12" hidden="1" customHeight="1" x14ac:dyDescent="0.25"/>
    <row r="274" spans="11:11" ht="12" hidden="1" customHeight="1" x14ac:dyDescent="0.25"/>
    <row r="275" spans="11:11" ht="12" hidden="1" customHeight="1" x14ac:dyDescent="0.25"/>
    <row r="276" spans="11:11" ht="12" hidden="1" customHeight="1" x14ac:dyDescent="0.25"/>
    <row r="277" spans="11:11" ht="12" hidden="1" customHeight="1" x14ac:dyDescent="0.25"/>
    <row r="278" spans="11:11" ht="12" hidden="1" customHeight="1" x14ac:dyDescent="0.25">
      <c r="K278"/>
    </row>
    <row r="279" spans="11:11" ht="12" hidden="1" customHeight="1" x14ac:dyDescent="0.25">
      <c r="K279"/>
    </row>
    <row r="280" spans="11:11" ht="12" hidden="1" customHeight="1" x14ac:dyDescent="0.25">
      <c r="K280"/>
    </row>
    <row r="281" spans="11:11" ht="12" hidden="1" customHeight="1" x14ac:dyDescent="0.25">
      <c r="K281"/>
    </row>
    <row r="282" spans="11:11" ht="12" hidden="1" customHeight="1" x14ac:dyDescent="0.25">
      <c r="K282"/>
    </row>
    <row r="283" spans="11:11" ht="12" hidden="1" customHeight="1" x14ac:dyDescent="0.25">
      <c r="K283"/>
    </row>
    <row r="284" spans="11:11" ht="12" hidden="1" customHeight="1" x14ac:dyDescent="0.25">
      <c r="K284"/>
    </row>
    <row r="285" spans="11:11" ht="12" hidden="1" customHeight="1" x14ac:dyDescent="0.25">
      <c r="K285"/>
    </row>
    <row r="286" spans="11:11" ht="12" hidden="1" customHeight="1" x14ac:dyDescent="0.25"/>
    <row r="287" spans="11:11" ht="12" hidden="1" customHeight="1" x14ac:dyDescent="0.25"/>
    <row r="288" spans="11:11" ht="12" hidden="1" customHeight="1" x14ac:dyDescent="0.25"/>
    <row r="289" spans="11:11" ht="12" hidden="1" customHeight="1" x14ac:dyDescent="0.25"/>
    <row r="290" spans="11:11" ht="12" hidden="1" customHeight="1" x14ac:dyDescent="0.25"/>
    <row r="291" spans="11:11" ht="12" hidden="1" customHeight="1" x14ac:dyDescent="0.25">
      <c r="K291"/>
    </row>
    <row r="292" spans="11:11" ht="12" hidden="1" customHeight="1" x14ac:dyDescent="0.25">
      <c r="K292"/>
    </row>
    <row r="293" spans="11:11" ht="12" hidden="1" customHeight="1" x14ac:dyDescent="0.25">
      <c r="K293"/>
    </row>
    <row r="294" spans="11:11" ht="12" hidden="1" customHeight="1" x14ac:dyDescent="0.25"/>
    <row r="295" spans="11:11" ht="12" hidden="1" customHeight="1" x14ac:dyDescent="0.25"/>
    <row r="296" spans="11:11" ht="12" hidden="1" customHeight="1" x14ac:dyDescent="0.25"/>
    <row r="297" spans="11:11" ht="12" hidden="1" customHeight="1" x14ac:dyDescent="0.25"/>
    <row r="298" spans="11:11" ht="12" hidden="1" customHeight="1" x14ac:dyDescent="0.25"/>
    <row r="299" spans="11:11" ht="12" hidden="1" customHeight="1" x14ac:dyDescent="0.25"/>
    <row r="300" spans="11:11" ht="12" hidden="1" customHeight="1" x14ac:dyDescent="0.25"/>
    <row r="301" spans="11:11" ht="12" hidden="1" customHeight="1" x14ac:dyDescent="0.25"/>
    <row r="302" spans="11:11" ht="12" hidden="1" customHeight="1" x14ac:dyDescent="0.25"/>
    <row r="303" spans="11:11" ht="12" hidden="1" customHeight="1" x14ac:dyDescent="0.25"/>
    <row r="304" spans="11:11" ht="12" hidden="1" customHeight="1" x14ac:dyDescent="0.25"/>
    <row r="305" ht="12" hidden="1" customHeight="1" x14ac:dyDescent="0.25"/>
    <row r="306" ht="12" hidden="1" customHeight="1" x14ac:dyDescent="0.25"/>
    <row r="307" ht="12" hidden="1" customHeight="1" x14ac:dyDescent="0.25"/>
    <row r="308" ht="12" hidden="1" customHeight="1" x14ac:dyDescent="0.25"/>
    <row r="309" ht="12" hidden="1" customHeight="1" x14ac:dyDescent="0.25"/>
    <row r="310" ht="12" hidden="1" customHeight="1" x14ac:dyDescent="0.25"/>
    <row r="311" ht="12" hidden="1" customHeight="1" x14ac:dyDescent="0.25"/>
    <row r="312" ht="12" hidden="1" customHeight="1" x14ac:dyDescent="0.25"/>
    <row r="313" ht="12" hidden="1" customHeight="1" x14ac:dyDescent="0.25"/>
    <row r="314" ht="12" hidden="1" customHeight="1" x14ac:dyDescent="0.25"/>
    <row r="315" ht="12" hidden="1" customHeight="1" x14ac:dyDescent="0.25"/>
    <row r="316" ht="12" hidden="1" customHeight="1" x14ac:dyDescent="0.25"/>
    <row r="317" ht="12" hidden="1" customHeight="1" x14ac:dyDescent="0.25"/>
    <row r="318" ht="12" hidden="1" customHeight="1" x14ac:dyDescent="0.25"/>
    <row r="319" ht="12" hidden="1" customHeight="1" x14ac:dyDescent="0.25"/>
    <row r="320" ht="12" hidden="1" customHeight="1" x14ac:dyDescent="0.25"/>
    <row r="321" ht="12" hidden="1" customHeight="1" x14ac:dyDescent="0.25"/>
    <row r="322" ht="12" hidden="1" customHeight="1" x14ac:dyDescent="0.25"/>
    <row r="323" ht="12" hidden="1" customHeight="1" x14ac:dyDescent="0.25"/>
    <row r="324" ht="12" hidden="1" customHeight="1" x14ac:dyDescent="0.25"/>
    <row r="325" ht="12" hidden="1" customHeight="1" x14ac:dyDescent="0.25"/>
    <row r="326" ht="12" hidden="1" customHeight="1" x14ac:dyDescent="0.25"/>
    <row r="327" ht="12" hidden="1" customHeight="1" x14ac:dyDescent="0.25"/>
    <row r="328" ht="12" hidden="1" customHeight="1" x14ac:dyDescent="0.25"/>
    <row r="329" ht="12" hidden="1" customHeight="1" x14ac:dyDescent="0.25"/>
    <row r="330" ht="12" hidden="1" customHeight="1" x14ac:dyDescent="0.25"/>
    <row r="331" ht="12" hidden="1" customHeight="1" x14ac:dyDescent="0.25"/>
    <row r="332" ht="12" hidden="1" customHeight="1" x14ac:dyDescent="0.25"/>
    <row r="333" ht="12" hidden="1" customHeight="1" x14ac:dyDescent="0.25"/>
    <row r="334" ht="12" hidden="1" customHeight="1" x14ac:dyDescent="0.25"/>
    <row r="335" ht="12" hidden="1" customHeight="1" x14ac:dyDescent="0.25"/>
    <row r="336" ht="12" hidden="1" customHeight="1" x14ac:dyDescent="0.25"/>
    <row r="337" ht="12" hidden="1" customHeight="1" x14ac:dyDescent="0.25"/>
    <row r="338" ht="12" hidden="1" customHeight="1" x14ac:dyDescent="0.25"/>
    <row r="339" ht="12" hidden="1" customHeight="1" x14ac:dyDescent="0.25"/>
    <row r="340" ht="12" hidden="1" customHeight="1" x14ac:dyDescent="0.25"/>
    <row r="341" ht="12" hidden="1" customHeight="1" x14ac:dyDescent="0.25"/>
    <row r="342" ht="12" hidden="1" customHeight="1" x14ac:dyDescent="0.25"/>
    <row r="343" ht="12" hidden="1" customHeight="1" x14ac:dyDescent="0.25"/>
    <row r="344" ht="12" hidden="1" customHeight="1" x14ac:dyDescent="0.25"/>
    <row r="345" ht="12" hidden="1" customHeight="1" x14ac:dyDescent="0.25"/>
    <row r="346" ht="12" hidden="1" customHeight="1" x14ac:dyDescent="0.25"/>
    <row r="347" ht="12" hidden="1" customHeight="1" x14ac:dyDescent="0.25"/>
    <row r="348" ht="12" hidden="1" customHeight="1" x14ac:dyDescent="0.25"/>
    <row r="349" ht="12" hidden="1" customHeight="1" x14ac:dyDescent="0.25"/>
    <row r="350" ht="12" hidden="1" customHeight="1" x14ac:dyDescent="0.25"/>
    <row r="351" ht="12" hidden="1" customHeight="1" x14ac:dyDescent="0.25"/>
    <row r="352" ht="12" hidden="1" customHeight="1" x14ac:dyDescent="0.25"/>
    <row r="353" ht="12" hidden="1" customHeight="1" x14ac:dyDescent="0.25"/>
    <row r="354" ht="12" hidden="1" customHeight="1" x14ac:dyDescent="0.25"/>
    <row r="355" ht="12" hidden="1" customHeight="1" x14ac:dyDescent="0.25"/>
    <row r="356" ht="12" hidden="1" customHeight="1" x14ac:dyDescent="0.25"/>
    <row r="357" ht="12" hidden="1" customHeight="1" x14ac:dyDescent="0.25"/>
    <row r="358" ht="12" hidden="1" customHeight="1" x14ac:dyDescent="0.25"/>
    <row r="359" ht="12" hidden="1" customHeight="1" x14ac:dyDescent="0.25"/>
    <row r="360" ht="12" hidden="1" customHeight="1" x14ac:dyDescent="0.25"/>
    <row r="361" ht="12" hidden="1" customHeight="1" x14ac:dyDescent="0.25"/>
    <row r="362" ht="12" hidden="1" customHeight="1" x14ac:dyDescent="0.25"/>
    <row r="363" ht="12" hidden="1" customHeight="1" x14ac:dyDescent="0.25"/>
    <row r="364" ht="12" hidden="1" customHeight="1" x14ac:dyDescent="0.25"/>
    <row r="365" ht="12" hidden="1" customHeight="1" x14ac:dyDescent="0.25"/>
    <row r="366" ht="12" hidden="1" customHeight="1" x14ac:dyDescent="0.25"/>
    <row r="367" ht="12" hidden="1" customHeight="1" x14ac:dyDescent="0.25"/>
    <row r="368" ht="12" hidden="1" customHeight="1" x14ac:dyDescent="0.25"/>
    <row r="369" ht="12" hidden="1" customHeight="1" x14ac:dyDescent="0.25"/>
    <row r="370" ht="12" hidden="1" customHeight="1" x14ac:dyDescent="0.25"/>
    <row r="371" ht="12" hidden="1" customHeight="1" x14ac:dyDescent="0.25"/>
    <row r="372" ht="12" hidden="1" customHeight="1" x14ac:dyDescent="0.25"/>
    <row r="373" ht="12" hidden="1" customHeight="1" x14ac:dyDescent="0.25"/>
    <row r="374" ht="12" hidden="1" customHeight="1" x14ac:dyDescent="0.25"/>
    <row r="375" ht="12" hidden="1" customHeight="1" x14ac:dyDescent="0.25"/>
    <row r="376" ht="12" hidden="1" customHeight="1" x14ac:dyDescent="0.25"/>
    <row r="377" ht="12" hidden="1" customHeight="1" x14ac:dyDescent="0.25"/>
    <row r="378" ht="12" hidden="1" customHeight="1" x14ac:dyDescent="0.25"/>
    <row r="379" ht="12" hidden="1" customHeight="1" x14ac:dyDescent="0.25"/>
    <row r="380" ht="12" hidden="1" customHeight="1" x14ac:dyDescent="0.25"/>
    <row r="381" ht="12" hidden="1" customHeight="1" x14ac:dyDescent="0.25"/>
    <row r="382" ht="12" hidden="1" customHeight="1" x14ac:dyDescent="0.25"/>
    <row r="383" ht="12" hidden="1" customHeight="1" x14ac:dyDescent="0.25"/>
    <row r="384" ht="12" hidden="1" customHeight="1" x14ac:dyDescent="0.25"/>
    <row r="385" ht="12" hidden="1" customHeight="1" x14ac:dyDescent="0.25"/>
    <row r="386" ht="12" hidden="1" customHeight="1" x14ac:dyDescent="0.25"/>
    <row r="387" ht="12" hidden="1" customHeight="1" x14ac:dyDescent="0.25"/>
    <row r="388" ht="12" hidden="1" customHeight="1" x14ac:dyDescent="0.25"/>
    <row r="389" ht="12" hidden="1" customHeight="1" x14ac:dyDescent="0.25"/>
    <row r="390" ht="12" hidden="1" customHeight="1" x14ac:dyDescent="0.25"/>
    <row r="391" ht="12" hidden="1" customHeight="1" x14ac:dyDescent="0.25"/>
    <row r="392" ht="12" hidden="1" customHeight="1" x14ac:dyDescent="0.25"/>
    <row r="393" ht="12" hidden="1" customHeight="1" x14ac:dyDescent="0.25"/>
    <row r="394" ht="12" hidden="1" customHeight="1" x14ac:dyDescent="0.25"/>
    <row r="395" ht="12" hidden="1" customHeight="1" x14ac:dyDescent="0.25"/>
    <row r="396" ht="12" hidden="1" customHeight="1" x14ac:dyDescent="0.25"/>
    <row r="397" ht="12" hidden="1" customHeight="1" x14ac:dyDescent="0.25"/>
    <row r="398" ht="12" hidden="1" customHeight="1" x14ac:dyDescent="0.25"/>
    <row r="399" ht="12" hidden="1" customHeight="1" x14ac:dyDescent="0.25"/>
    <row r="400" ht="12" hidden="1" customHeight="1" x14ac:dyDescent="0.25"/>
    <row r="401" ht="12" hidden="1" customHeight="1" x14ac:dyDescent="0.25"/>
    <row r="402" ht="12" hidden="1" customHeight="1" x14ac:dyDescent="0.25"/>
    <row r="403" ht="12" hidden="1" customHeight="1" x14ac:dyDescent="0.25"/>
    <row r="404" ht="12" hidden="1" customHeight="1" x14ac:dyDescent="0.25"/>
    <row r="405" ht="12" hidden="1" customHeight="1" x14ac:dyDescent="0.25"/>
    <row r="406" ht="12" hidden="1" customHeight="1" x14ac:dyDescent="0.25"/>
    <row r="407" ht="12" hidden="1" customHeight="1" x14ac:dyDescent="0.25"/>
    <row r="408" ht="12" hidden="1" customHeight="1" x14ac:dyDescent="0.25"/>
    <row r="409" ht="12" hidden="1" customHeight="1" x14ac:dyDescent="0.25"/>
    <row r="410" ht="12" hidden="1" customHeight="1" x14ac:dyDescent="0.25"/>
    <row r="411" ht="12" hidden="1" customHeight="1" x14ac:dyDescent="0.25"/>
    <row r="412" ht="12" hidden="1" customHeight="1" x14ac:dyDescent="0.25"/>
    <row r="413" ht="12" hidden="1" customHeight="1" x14ac:dyDescent="0.25"/>
    <row r="414" ht="12" hidden="1" customHeight="1" x14ac:dyDescent="0.25"/>
    <row r="415" ht="12" hidden="1" customHeight="1" x14ac:dyDescent="0.25"/>
    <row r="416" ht="12" hidden="1" customHeight="1" x14ac:dyDescent="0.25"/>
    <row r="417" ht="12" hidden="1" customHeight="1" x14ac:dyDescent="0.25"/>
    <row r="418" ht="12" hidden="1" customHeight="1" x14ac:dyDescent="0.25"/>
    <row r="419" ht="12" hidden="1" customHeight="1" x14ac:dyDescent="0.25"/>
    <row r="420" ht="12" hidden="1" customHeight="1" x14ac:dyDescent="0.25"/>
  </sheetData>
  <sheetProtection algorithmName="SHA-512" hashValue="k3SzGbsVbq+8OgomytYVk7lMg5dXv0h4BRf+kDCogBZkJaxwZovFxP8okZXHSdEBjVnmJZbwxP84tfILyfQfTQ==" saltValue="VvdZZSIDTirBzdym//Mp4A==" spinCount="100000" sheet="1" objects="1" scenarios="1"/>
  <protectedRanges>
    <protectedRange sqref="D7" name="Rozstęp2"/>
    <protectedRange algorithmName="SHA-512" hashValue="iy4I9E8VSjouRXSef6W3Ov/GgVPyqa0Xoc0Tk91rKd68r/wwH8gaOMfiMWwI5nPi5ow5EkitPoQy4gijotochQ==" saltValue="5jLkRs93b12jQemD739w4w==" spinCount="100000" sqref="D5" name="Rozstęp1"/>
  </protectedRanges>
  <mergeCells count="18">
    <mergeCell ref="B1:D1"/>
    <mergeCell ref="B3:D3"/>
    <mergeCell ref="R177:S177"/>
    <mergeCell ref="B30:C30"/>
    <mergeCell ref="B33:C33"/>
    <mergeCell ref="B34:D34"/>
    <mergeCell ref="B29:C29"/>
    <mergeCell ref="B32:C32"/>
    <mergeCell ref="B35:D38"/>
    <mergeCell ref="M177:N177"/>
    <mergeCell ref="M176:O176"/>
    <mergeCell ref="R176:T176"/>
    <mergeCell ref="B40:D40"/>
    <mergeCell ref="B41:D41"/>
    <mergeCell ref="AC177:AD177"/>
    <mergeCell ref="X177:Y177"/>
    <mergeCell ref="X176:Z176"/>
    <mergeCell ref="AC176:AE176"/>
  </mergeCells>
  <phoneticPr fontId="31" type="noConversion"/>
  <conditionalFormatting sqref="D5:D27">
    <cfRule type="expression" dxfId="37" priority="1">
      <formula>$B5=""</formula>
    </cfRule>
    <cfRule type="containsBlanks" dxfId="36" priority="6">
      <formula>LEN(TRIM(D5))=0</formula>
    </cfRule>
  </conditionalFormatting>
  <conditionalFormatting sqref="B5:C5 C6:C27 B6:B28">
    <cfRule type="containsBlanks" dxfId="35" priority="12">
      <formula>LEN(TRIM(B5))=0</formula>
    </cfRule>
  </conditionalFormatting>
  <dataValidations count="1">
    <dataValidation type="whole" allowBlank="1" showInputMessage="1" showErrorMessage="1" error="Błąd! należy wpisać uzyskaną na koniec roku ocenę z przedmiotu w formacie liczb arabskich (tj. od 1 do 6)." sqref="D5:D27">
      <formula1>1</formula1>
      <formula2>6</formula2>
    </dataValidation>
  </dataValidations>
  <pageMargins left="0.23622047244094491" right="0.23622047244094491" top="0.47244094488188981" bottom="0.74803149606299213" header="0.31496062992125984" footer="0.31496062992125984"/>
  <pageSetup paperSize="9" orientation="portrait" r:id="rId1"/>
  <headerFooter>
    <oddFooter>&amp;C&amp;A</oddFooter>
  </headerFooter>
  <extLst>
    <ext xmlns:x14="http://schemas.microsoft.com/office/spreadsheetml/2009/9/main" uri="{78C0D931-6437-407d-A8EE-F0AAD7539E65}">
      <x14:conditionalFormattings>
        <x14:conditionalFormatting xmlns:xm="http://schemas.microsoft.com/office/excel/2006/main">
          <x14:cfRule type="containsText" priority="9" operator="containsText" id="{FA38D206-4BDD-448C-98B9-75D299901B16}">
            <xm:f>NOT(ISERROR(SEARCH("-",D30)))</xm:f>
            <xm:f>"-"</xm:f>
            <x14:dxf>
              <font>
                <b/>
                <i val="0"/>
              </font>
              <fill>
                <patternFill>
                  <bgColor rgb="FFFF0000"/>
                </patternFill>
              </fill>
            </x14:dxf>
          </x14:cfRule>
          <xm:sqref>D30</xm:sqref>
        </x14:conditionalFormatting>
        <x14:conditionalFormatting xmlns:xm="http://schemas.microsoft.com/office/excel/2006/main">
          <x14:cfRule type="containsText" priority="7" operator="containsText" id="{0D56F0C2-B8F7-4F06-986A-1EB6A02816D2}">
            <xm:f>NOT(ISERROR(SEARCH("-",D33)))</xm:f>
            <xm:f>"-"</xm:f>
            <x14:dxf>
              <fill>
                <patternFill>
                  <bgColor rgb="FFFF0000"/>
                </patternFill>
              </fill>
            </x14:dxf>
          </x14:cfRule>
          <xm:sqref>D33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tabColor rgb="FF0070C0"/>
    <pageSetUpPr fitToPage="1"/>
  </sheetPr>
  <dimension ref="A1:Z383"/>
  <sheetViews>
    <sheetView showGridLines="0" showRowColHeaders="0" zoomScaleNormal="100" workbookViewId="0">
      <selection activeCell="A35" sqref="A35:XFD1048576"/>
    </sheetView>
  </sheetViews>
  <sheetFormatPr defaultColWidth="0" defaultRowHeight="16.5" zeroHeight="1" x14ac:dyDescent="0.3"/>
  <cols>
    <col min="1" max="1" width="4.7109375" style="1" customWidth="1"/>
    <col min="2" max="6" width="14.5703125" style="1" customWidth="1"/>
    <col min="7" max="7" width="16.85546875" style="1" customWidth="1"/>
    <col min="8" max="8" width="18.42578125" style="1" customWidth="1"/>
    <col min="9" max="9" width="10.5703125" style="1" customWidth="1"/>
    <col min="10" max="10" width="6.5703125" style="1" customWidth="1"/>
    <col min="11" max="11" width="32.85546875" style="1" hidden="1" customWidth="1"/>
    <col min="12" max="12" width="8.5703125" style="1" hidden="1" customWidth="1"/>
    <col min="13" max="13" width="10.28515625" style="133" hidden="1" customWidth="1"/>
    <col min="14" max="14" width="27.85546875" style="264" hidden="1" customWidth="1"/>
    <col min="15" max="15" width="53.85546875" style="133" hidden="1" customWidth="1"/>
    <col min="16" max="16" width="32.85546875" style="133" hidden="1" customWidth="1"/>
    <col min="17" max="17" width="5.85546875" style="167" hidden="1" customWidth="1"/>
    <col min="18" max="18" width="7.140625" style="167" hidden="1" customWidth="1"/>
    <col min="19" max="19" width="5.140625" style="167" hidden="1" customWidth="1"/>
    <col min="20" max="20" width="10.28515625" style="167" hidden="1" customWidth="1"/>
    <col min="21" max="23" width="9.140625" style="133" hidden="1" customWidth="1"/>
    <col min="24" max="16384" width="9.140625" style="1" hidden="1"/>
  </cols>
  <sheetData>
    <row r="1" spans="2:23" x14ac:dyDescent="0.3">
      <c r="B1" s="354" t="s">
        <v>83</v>
      </c>
      <c r="C1" s="355"/>
      <c r="D1" s="355"/>
      <c r="E1" s="355"/>
      <c r="F1" s="355"/>
      <c r="G1" s="355"/>
      <c r="H1" s="355"/>
      <c r="I1" s="355"/>
    </row>
    <row r="2" spans="2:23" ht="2.1" customHeight="1" x14ac:dyDescent="0.3"/>
    <row r="3" spans="2:23" ht="15" customHeight="1" x14ac:dyDescent="0.3">
      <c r="B3" s="58" t="s">
        <v>2144</v>
      </c>
      <c r="C3" s="59"/>
      <c r="D3" s="59"/>
      <c r="E3" s="59"/>
      <c r="F3" s="59"/>
      <c r="G3" s="59"/>
      <c r="H3" s="59"/>
      <c r="I3" s="60"/>
    </row>
    <row r="4" spans="2:23" ht="2.1" customHeight="1" x14ac:dyDescent="0.3"/>
    <row r="5" spans="2:23" ht="14.25" customHeight="1" x14ac:dyDescent="0.3">
      <c r="B5" s="363" t="s">
        <v>78</v>
      </c>
      <c r="C5" s="364"/>
      <c r="D5" s="364"/>
      <c r="E5" s="364"/>
      <c r="F5" s="364"/>
      <c r="G5" s="69" t="s">
        <v>97</v>
      </c>
      <c r="H5" s="365" t="s">
        <v>81</v>
      </c>
      <c r="I5" s="365"/>
      <c r="M5" s="133" t="s">
        <v>79</v>
      </c>
    </row>
    <row r="6" spans="2:23" ht="14.25" customHeight="1" x14ac:dyDescent="0.3">
      <c r="B6" s="366" t="s">
        <v>2145</v>
      </c>
      <c r="C6" s="367"/>
      <c r="D6" s="367"/>
      <c r="E6" s="367"/>
      <c r="F6" s="367"/>
      <c r="G6" s="367"/>
      <c r="H6" s="367"/>
      <c r="I6" s="367"/>
      <c r="M6" s="133" t="s">
        <v>80</v>
      </c>
    </row>
    <row r="7" spans="2:23" ht="2.1" customHeight="1" x14ac:dyDescent="0.3">
      <c r="B7" s="61"/>
      <c r="C7" s="61"/>
      <c r="D7" s="61"/>
      <c r="E7" s="61"/>
      <c r="F7" s="61"/>
      <c r="G7" s="61"/>
      <c r="H7" s="61"/>
      <c r="I7" s="61"/>
      <c r="M7" s="165" t="s">
        <v>97</v>
      </c>
      <c r="N7" s="265"/>
    </row>
    <row r="8" spans="2:23" ht="17.25" customHeight="1" x14ac:dyDescent="0.3">
      <c r="B8" s="359" t="s">
        <v>2395</v>
      </c>
      <c r="C8" s="360"/>
      <c r="D8" s="360"/>
      <c r="E8" s="360"/>
      <c r="F8" s="360"/>
      <c r="G8" s="360"/>
      <c r="H8" s="360"/>
      <c r="I8" s="360"/>
    </row>
    <row r="9" spans="2:23" ht="17.25" customHeight="1" x14ac:dyDescent="0.3">
      <c r="B9" s="359"/>
      <c r="C9" s="360"/>
      <c r="D9" s="360"/>
      <c r="E9" s="360"/>
      <c r="F9" s="360"/>
      <c r="G9" s="360"/>
      <c r="H9" s="360"/>
      <c r="I9" s="360"/>
    </row>
    <row r="10" spans="2:23" ht="17.25" customHeight="1" x14ac:dyDescent="0.3">
      <c r="B10" s="359"/>
      <c r="C10" s="360"/>
      <c r="D10" s="360"/>
      <c r="E10" s="360"/>
      <c r="F10" s="360"/>
      <c r="G10" s="360"/>
      <c r="H10" s="360"/>
      <c r="I10" s="360"/>
    </row>
    <row r="11" spans="2:23" ht="17.25" customHeight="1" x14ac:dyDescent="0.3">
      <c r="B11" s="359"/>
      <c r="C11" s="360"/>
      <c r="D11" s="360"/>
      <c r="E11" s="360"/>
      <c r="F11" s="360"/>
      <c r="G11" s="360"/>
      <c r="H11" s="360"/>
      <c r="I11" s="360"/>
    </row>
    <row r="12" spans="2:23" ht="18.75" customHeight="1" x14ac:dyDescent="0.3">
      <c r="B12" s="361"/>
      <c r="C12" s="362"/>
      <c r="D12" s="362"/>
      <c r="E12" s="362"/>
      <c r="F12" s="362"/>
      <c r="G12" s="362"/>
      <c r="H12" s="362"/>
      <c r="I12" s="362"/>
    </row>
    <row r="13" spans="2:23" ht="2.1" customHeight="1" x14ac:dyDescent="0.3">
      <c r="B13" s="62"/>
      <c r="C13" s="62"/>
      <c r="D13" s="62"/>
      <c r="E13" s="62"/>
      <c r="F13" s="62"/>
      <c r="G13" s="62"/>
      <c r="H13" s="62"/>
      <c r="I13" s="62"/>
    </row>
    <row r="14" spans="2:23" ht="15" customHeight="1" x14ac:dyDescent="0.3">
      <c r="B14" s="327" t="s">
        <v>98</v>
      </c>
      <c r="C14" s="328"/>
      <c r="D14" s="328"/>
      <c r="E14" s="328"/>
      <c r="F14" s="328"/>
      <c r="G14" s="328"/>
      <c r="H14" s="328"/>
      <c r="I14" s="328"/>
    </row>
    <row r="15" spans="2:23" s="15" customFormat="1" ht="2.1" customHeight="1" x14ac:dyDescent="0.3">
      <c r="B15" s="21"/>
      <c r="C15" s="21"/>
      <c r="D15" s="21"/>
      <c r="E15" s="21"/>
      <c r="F15" s="21"/>
      <c r="G15" s="21"/>
      <c r="H15" s="21"/>
      <c r="I15" s="21"/>
      <c r="M15" s="166"/>
      <c r="N15" s="266"/>
      <c r="O15" s="166"/>
      <c r="P15" s="166"/>
      <c r="Q15" s="188"/>
      <c r="R15" s="188"/>
      <c r="S15" s="188"/>
      <c r="T15" s="188"/>
      <c r="U15" s="166"/>
      <c r="V15" s="166"/>
      <c r="W15" s="166"/>
    </row>
    <row r="16" spans="2:23" ht="44.1" customHeight="1" x14ac:dyDescent="0.3">
      <c r="B16" s="356" t="s">
        <v>110</v>
      </c>
      <c r="C16" s="357"/>
      <c r="D16" s="357"/>
      <c r="E16" s="357"/>
      <c r="F16" s="358"/>
      <c r="G16" s="63" t="s">
        <v>111</v>
      </c>
      <c r="H16" s="64" t="s">
        <v>107</v>
      </c>
      <c r="I16" s="65" t="s">
        <v>88</v>
      </c>
    </row>
    <row r="17" spans="1:23" ht="35.1" customHeight="1" x14ac:dyDescent="0.3">
      <c r="A17" s="3"/>
      <c r="B17" s="377" t="s">
        <v>97</v>
      </c>
      <c r="C17" s="378"/>
      <c r="D17" s="378"/>
      <c r="E17" s="378"/>
      <c r="F17" s="379"/>
      <c r="G17" s="70" t="s">
        <v>97</v>
      </c>
      <c r="H17" s="71" t="s">
        <v>97</v>
      </c>
      <c r="I17" s="66" t="str">
        <f>IFERROR(VLOOKUP(N40,$O$40:$T$91,5,0),"")</f>
        <v/>
      </c>
    </row>
    <row r="18" spans="1:23" s="3" customFormat="1" ht="35.1" customHeight="1" x14ac:dyDescent="0.3">
      <c r="A18" s="1"/>
      <c r="B18" s="377" t="s">
        <v>97</v>
      </c>
      <c r="C18" s="378"/>
      <c r="D18" s="378"/>
      <c r="E18" s="378"/>
      <c r="F18" s="379"/>
      <c r="G18" s="70" t="s">
        <v>97</v>
      </c>
      <c r="H18" s="71" t="s">
        <v>97</v>
      </c>
      <c r="I18" s="66" t="str">
        <f t="shared" ref="I18:I29" si="0">IFERROR(VLOOKUP(N41,$O$40:$T$91,5,0),"")</f>
        <v/>
      </c>
      <c r="N18" s="261"/>
      <c r="W18" s="133"/>
    </row>
    <row r="19" spans="1:23" ht="35.1" customHeight="1" x14ac:dyDescent="0.3">
      <c r="B19" s="377" t="s">
        <v>97</v>
      </c>
      <c r="C19" s="378"/>
      <c r="D19" s="378"/>
      <c r="E19" s="378"/>
      <c r="F19" s="379"/>
      <c r="G19" s="70" t="s">
        <v>97</v>
      </c>
      <c r="H19" s="71" t="s">
        <v>97</v>
      </c>
      <c r="I19" s="66" t="str">
        <f t="shared" si="0"/>
        <v/>
      </c>
    </row>
    <row r="20" spans="1:23" ht="35.1" customHeight="1" x14ac:dyDescent="0.3">
      <c r="B20" s="377" t="s">
        <v>97</v>
      </c>
      <c r="C20" s="378"/>
      <c r="D20" s="378"/>
      <c r="E20" s="378"/>
      <c r="F20" s="379"/>
      <c r="G20" s="70" t="s">
        <v>97</v>
      </c>
      <c r="H20" s="71" t="s">
        <v>97</v>
      </c>
      <c r="I20" s="66" t="str">
        <f t="shared" si="0"/>
        <v/>
      </c>
    </row>
    <row r="21" spans="1:23" ht="35.1" customHeight="1" x14ac:dyDescent="0.3">
      <c r="B21" s="377" t="s">
        <v>97</v>
      </c>
      <c r="C21" s="378"/>
      <c r="D21" s="378"/>
      <c r="E21" s="378"/>
      <c r="F21" s="379"/>
      <c r="G21" s="70" t="s">
        <v>97</v>
      </c>
      <c r="H21" s="71" t="s">
        <v>97</v>
      </c>
      <c r="I21" s="66" t="str">
        <f t="shared" si="0"/>
        <v/>
      </c>
    </row>
    <row r="22" spans="1:23" ht="35.1" customHeight="1" x14ac:dyDescent="0.3">
      <c r="B22" s="377" t="s">
        <v>97</v>
      </c>
      <c r="C22" s="378"/>
      <c r="D22" s="378"/>
      <c r="E22" s="378"/>
      <c r="F22" s="379"/>
      <c r="G22" s="70" t="s">
        <v>97</v>
      </c>
      <c r="H22" s="71" t="s">
        <v>97</v>
      </c>
      <c r="I22" s="66" t="str">
        <f t="shared" si="0"/>
        <v/>
      </c>
    </row>
    <row r="23" spans="1:23" ht="35.1" customHeight="1" x14ac:dyDescent="0.3">
      <c r="B23" s="377" t="s">
        <v>97</v>
      </c>
      <c r="C23" s="378"/>
      <c r="D23" s="378"/>
      <c r="E23" s="378"/>
      <c r="F23" s="379"/>
      <c r="G23" s="70" t="s">
        <v>97</v>
      </c>
      <c r="H23" s="71" t="s">
        <v>97</v>
      </c>
      <c r="I23" s="66" t="str">
        <f t="shared" si="0"/>
        <v/>
      </c>
    </row>
    <row r="24" spans="1:23" ht="35.1" customHeight="1" x14ac:dyDescent="0.3">
      <c r="B24" s="377" t="s">
        <v>97</v>
      </c>
      <c r="C24" s="378"/>
      <c r="D24" s="378"/>
      <c r="E24" s="378"/>
      <c r="F24" s="379"/>
      <c r="G24" s="70" t="s">
        <v>97</v>
      </c>
      <c r="H24" s="71" t="s">
        <v>97</v>
      </c>
      <c r="I24" s="66" t="str">
        <f t="shared" si="0"/>
        <v/>
      </c>
    </row>
    <row r="25" spans="1:23" ht="35.1" customHeight="1" x14ac:dyDescent="0.3">
      <c r="B25" s="377" t="s">
        <v>97</v>
      </c>
      <c r="C25" s="378"/>
      <c r="D25" s="378"/>
      <c r="E25" s="378"/>
      <c r="F25" s="379"/>
      <c r="G25" s="70" t="s">
        <v>97</v>
      </c>
      <c r="H25" s="71" t="s">
        <v>97</v>
      </c>
      <c r="I25" s="66" t="str">
        <f t="shared" si="0"/>
        <v/>
      </c>
    </row>
    <row r="26" spans="1:23" ht="35.1" customHeight="1" x14ac:dyDescent="0.3">
      <c r="B26" s="377" t="s">
        <v>97</v>
      </c>
      <c r="C26" s="378"/>
      <c r="D26" s="378"/>
      <c r="E26" s="378"/>
      <c r="F26" s="379"/>
      <c r="G26" s="70" t="s">
        <v>97</v>
      </c>
      <c r="H26" s="71" t="s">
        <v>97</v>
      </c>
      <c r="I26" s="66" t="str">
        <f t="shared" si="0"/>
        <v/>
      </c>
    </row>
    <row r="27" spans="1:23" ht="35.1" customHeight="1" x14ac:dyDescent="0.3">
      <c r="B27" s="377" t="s">
        <v>97</v>
      </c>
      <c r="C27" s="378"/>
      <c r="D27" s="378"/>
      <c r="E27" s="378"/>
      <c r="F27" s="379"/>
      <c r="G27" s="70" t="s">
        <v>97</v>
      </c>
      <c r="H27" s="71" t="s">
        <v>97</v>
      </c>
      <c r="I27" s="66" t="str">
        <f t="shared" si="0"/>
        <v/>
      </c>
    </row>
    <row r="28" spans="1:23" ht="109.5" customHeight="1" x14ac:dyDescent="0.3">
      <c r="B28" s="372" t="s">
        <v>2393</v>
      </c>
      <c r="C28" s="373"/>
      <c r="D28" s="373"/>
      <c r="E28" s="373"/>
      <c r="F28" s="374"/>
      <c r="G28" s="70" t="s">
        <v>97</v>
      </c>
      <c r="H28" s="71" t="s">
        <v>97</v>
      </c>
      <c r="I28" s="66" t="str">
        <f>IFERROR(VLOOKUP(N51,$O$40:$T$91,5,0),"")</f>
        <v/>
      </c>
    </row>
    <row r="29" spans="1:23" ht="109.5" customHeight="1" x14ac:dyDescent="0.3">
      <c r="B29" s="372" t="s">
        <v>2393</v>
      </c>
      <c r="C29" s="373"/>
      <c r="D29" s="373"/>
      <c r="E29" s="373"/>
      <c r="F29" s="374"/>
      <c r="G29" s="70" t="s">
        <v>97</v>
      </c>
      <c r="H29" s="71" t="s">
        <v>97</v>
      </c>
      <c r="I29" s="66" t="str">
        <f t="shared" si="0"/>
        <v/>
      </c>
    </row>
    <row r="30" spans="1:23" ht="109.5" customHeight="1" x14ac:dyDescent="0.3">
      <c r="B30" s="372" t="s">
        <v>2393</v>
      </c>
      <c r="C30" s="373"/>
      <c r="D30" s="373"/>
      <c r="E30" s="373"/>
      <c r="F30" s="374"/>
      <c r="G30" s="70" t="s">
        <v>97</v>
      </c>
      <c r="H30" s="71" t="s">
        <v>97</v>
      </c>
      <c r="I30" s="66" t="str">
        <f>IFERROR(VLOOKUP(N53,$O$40:$T$91,5,0),"")</f>
        <v/>
      </c>
    </row>
    <row r="31" spans="1:23" ht="15" customHeight="1" x14ac:dyDescent="0.3">
      <c r="B31" s="375" t="s">
        <v>115</v>
      </c>
      <c r="C31" s="376"/>
      <c r="D31" s="376"/>
      <c r="E31" s="376"/>
      <c r="F31" s="376"/>
      <c r="G31" s="376"/>
      <c r="H31" s="376"/>
      <c r="I31" s="67">
        <f>SUM(I17:I30)</f>
        <v>0</v>
      </c>
    </row>
    <row r="32" spans="1:23" ht="2.1" customHeight="1" x14ac:dyDescent="0.3"/>
    <row r="33" spans="1:26" ht="42.95" customHeight="1" x14ac:dyDescent="0.3">
      <c r="B33" s="368" t="s">
        <v>2378</v>
      </c>
      <c r="C33" s="369"/>
      <c r="D33" s="369"/>
      <c r="E33" s="369"/>
      <c r="F33" s="369"/>
      <c r="G33" s="369"/>
      <c r="H33" s="369"/>
      <c r="I33" s="369"/>
    </row>
    <row r="34" spans="1:26" ht="28.5" customHeight="1" x14ac:dyDescent="0.3">
      <c r="B34" s="370"/>
      <c r="C34" s="371"/>
      <c r="D34" s="371"/>
      <c r="E34" s="371"/>
      <c r="F34" s="371"/>
      <c r="G34" s="371"/>
      <c r="H34" s="371"/>
      <c r="I34" s="371"/>
      <c r="K34" s="235"/>
    </row>
    <row r="35" spans="1:26" ht="16.5" hidden="1" customHeight="1" x14ac:dyDescent="0.3">
      <c r="A35"/>
      <c r="B35"/>
      <c r="C35"/>
      <c r="D35"/>
      <c r="E35"/>
      <c r="F35"/>
      <c r="G35"/>
      <c r="H35"/>
      <c r="I35"/>
      <c r="K35"/>
    </row>
    <row r="36" spans="1:26" hidden="1" x14ac:dyDescent="0.3">
      <c r="A36"/>
      <c r="B36"/>
      <c r="C36"/>
      <c r="D36"/>
      <c r="E36"/>
      <c r="F36"/>
      <c r="G36"/>
      <c r="H36"/>
      <c r="I36"/>
    </row>
    <row r="37" spans="1:26" ht="15" hidden="1" customHeight="1" x14ac:dyDescent="0.3">
      <c r="A37"/>
      <c r="B37"/>
      <c r="C37"/>
      <c r="D37"/>
      <c r="E37"/>
      <c r="F37"/>
      <c r="G37"/>
      <c r="H37"/>
      <c r="I37"/>
    </row>
    <row r="38" spans="1:26" ht="29.1" hidden="1" customHeight="1" x14ac:dyDescent="0.3">
      <c r="B38" s="68"/>
      <c r="C38" s="68"/>
      <c r="D38" s="68"/>
      <c r="E38" s="68"/>
      <c r="F38" s="68"/>
      <c r="G38" s="68"/>
      <c r="H38" s="68"/>
      <c r="I38" s="68"/>
    </row>
    <row r="39" spans="1:26" ht="29.1" hidden="1" customHeight="1" x14ac:dyDescent="0.3">
      <c r="K39" s="133"/>
      <c r="L39" s="133"/>
      <c r="S39" s="167" t="s">
        <v>88</v>
      </c>
    </row>
    <row r="40" spans="1:26" ht="12.75" hidden="1" customHeight="1" x14ac:dyDescent="0.3">
      <c r="K40" s="168" t="s">
        <v>86</v>
      </c>
      <c r="L40" s="167" t="s">
        <v>87</v>
      </c>
      <c r="M40" s="167" t="s">
        <v>112</v>
      </c>
      <c r="N40" s="263" t="str">
        <f>G5&amp;B17&amp;G17&amp;H17</f>
        <v>- wybierz -- wybierz -- wybierz -- wybierz -</v>
      </c>
      <c r="O40" s="262" t="str">
        <f>T40&amp;P40&amp;Q40&amp;R40</f>
        <v>ubiegam sięKonkurs Tematyczny „Od algorytmu do programu”Laureat2019/2020</v>
      </c>
      <c r="P40" s="168" t="s">
        <v>2296</v>
      </c>
      <c r="Q40" s="167" t="s">
        <v>99</v>
      </c>
      <c r="R40" s="167" t="s">
        <v>2295</v>
      </c>
      <c r="S40" s="167">
        <v>30</v>
      </c>
      <c r="T40" s="167" t="s">
        <v>79</v>
      </c>
      <c r="V40" s="168"/>
      <c r="W40" s="167"/>
      <c r="X40" s="167"/>
      <c r="Y40" s="167"/>
      <c r="Z40" s="167"/>
    </row>
    <row r="41" spans="1:26" ht="12.75" hidden="1" customHeight="1" x14ac:dyDescent="0.3">
      <c r="D41" s="15"/>
      <c r="E41" s="15"/>
      <c r="F41" s="15"/>
      <c r="K41" s="196" t="s">
        <v>89</v>
      </c>
      <c r="L41" s="133" t="s">
        <v>2295</v>
      </c>
      <c r="M41" s="133" t="s">
        <v>99</v>
      </c>
      <c r="N41" s="263" t="str">
        <f>G5&amp;B18&amp;G18&amp;H18</f>
        <v>- wybierz -- wybierz -- wybierz -- wybierz -</v>
      </c>
      <c r="O41" s="262" t="str">
        <f t="shared" ref="O41:O91" si="1">T41&amp;P41&amp;Q41&amp;R41</f>
        <v>ubiegam sięKonkurs Tematyczny „Od algorytmu do programu”Finalista2019/2020</v>
      </c>
      <c r="P41" s="168" t="s">
        <v>2296</v>
      </c>
      <c r="Q41" s="167" t="s">
        <v>100</v>
      </c>
      <c r="R41" s="167" t="s">
        <v>2295</v>
      </c>
      <c r="S41" s="167">
        <v>20</v>
      </c>
      <c r="T41" s="167" t="s">
        <v>79</v>
      </c>
      <c r="V41" s="168"/>
      <c r="W41" s="167"/>
      <c r="X41" s="167"/>
      <c r="Y41" s="167"/>
      <c r="Z41" s="167"/>
    </row>
    <row r="42" spans="1:26" ht="12.75" hidden="1" customHeight="1" x14ac:dyDescent="0.3">
      <c r="B42" s="1" t="s">
        <v>2185</v>
      </c>
      <c r="D42" s="15"/>
      <c r="E42" s="15"/>
      <c r="F42" s="15"/>
      <c r="K42" s="196" t="s">
        <v>90</v>
      </c>
      <c r="L42" s="136" t="s">
        <v>97</v>
      </c>
      <c r="M42" s="133" t="s">
        <v>100</v>
      </c>
      <c r="N42" s="263" t="str">
        <f>G5&amp;B19&amp;G19&amp;H19</f>
        <v>- wybierz -- wybierz -- wybierz -- wybierz -</v>
      </c>
      <c r="O42" s="262" t="str">
        <f t="shared" si="1"/>
        <v>ubiegam sięMałopolski Konkurs BiologicznyLaureat2019/2020</v>
      </c>
      <c r="P42" s="189" t="s">
        <v>91</v>
      </c>
      <c r="Q42" s="167" t="s">
        <v>99</v>
      </c>
      <c r="R42" s="167" t="s">
        <v>2295</v>
      </c>
      <c r="S42" s="167">
        <v>30</v>
      </c>
      <c r="T42" s="167" t="s">
        <v>79</v>
      </c>
      <c r="V42" s="168"/>
      <c r="W42" s="167"/>
      <c r="X42" s="167"/>
      <c r="Y42" s="167"/>
      <c r="Z42" s="167"/>
    </row>
    <row r="43" spans="1:26" ht="12.75" hidden="1" customHeight="1" x14ac:dyDescent="0.3">
      <c r="B43" s="1" t="s">
        <v>2185</v>
      </c>
      <c r="D43" s="15"/>
      <c r="E43" s="15"/>
      <c r="F43" s="15"/>
      <c r="K43" s="196" t="s">
        <v>91</v>
      </c>
      <c r="L43" s="133"/>
      <c r="M43" s="136" t="s">
        <v>97</v>
      </c>
      <c r="N43" s="263" t="str">
        <f>G5&amp;B20&amp;G20&amp;H20</f>
        <v>- wybierz -- wybierz -- wybierz -- wybierz -</v>
      </c>
      <c r="O43" s="262" t="str">
        <f t="shared" si="1"/>
        <v>ubiegam sięMałopolski Konkurs BiologicznyFinalista2019/2020</v>
      </c>
      <c r="P43" s="189" t="s">
        <v>91</v>
      </c>
      <c r="Q43" s="167" t="s">
        <v>100</v>
      </c>
      <c r="R43" s="167" t="s">
        <v>2295</v>
      </c>
      <c r="S43" s="167">
        <v>20</v>
      </c>
      <c r="T43" s="167" t="s">
        <v>79</v>
      </c>
      <c r="V43" s="168"/>
      <c r="W43" s="167"/>
      <c r="X43" s="167"/>
      <c r="Y43" s="167"/>
      <c r="Z43" s="167"/>
    </row>
    <row r="44" spans="1:26" ht="12.75" hidden="1" customHeight="1" x14ac:dyDescent="0.3">
      <c r="B44" s="1" t="s">
        <v>2185</v>
      </c>
      <c r="D44" s="15"/>
      <c r="E44" s="15"/>
      <c r="F44" s="15"/>
      <c r="K44" s="196" t="s">
        <v>92</v>
      </c>
      <c r="N44" s="263" t="str">
        <f>G5&amp;B21&amp;G21&amp;H21</f>
        <v>- wybierz -- wybierz -- wybierz -- wybierz -</v>
      </c>
      <c r="O44" s="262" t="str">
        <f t="shared" si="1"/>
        <v>ubiegam sięMałopolski Konkurs ChemicznyLaureat2019/2020</v>
      </c>
      <c r="P44" s="189" t="s">
        <v>93</v>
      </c>
      <c r="Q44" s="167" t="s">
        <v>99</v>
      </c>
      <c r="R44" s="167" t="s">
        <v>2295</v>
      </c>
      <c r="S44" s="167">
        <v>30</v>
      </c>
      <c r="T44" s="167" t="s">
        <v>79</v>
      </c>
      <c r="V44" s="168"/>
      <c r="W44" s="167"/>
      <c r="X44" s="167"/>
      <c r="Y44" s="167"/>
      <c r="Z44" s="167"/>
    </row>
    <row r="45" spans="1:26" ht="12.75" hidden="1" customHeight="1" x14ac:dyDescent="0.3">
      <c r="B45" s="1" t="b">
        <f>B42=B28</f>
        <v>1</v>
      </c>
      <c r="D45" s="15"/>
      <c r="E45" s="15"/>
      <c r="F45" s="15"/>
      <c r="K45" s="196" t="s">
        <v>93</v>
      </c>
      <c r="L45" s="189"/>
      <c r="N45" s="263" t="str">
        <f>G5&amp;B22&amp;G22&amp;H22</f>
        <v>- wybierz -- wybierz -- wybierz -- wybierz -</v>
      </c>
      <c r="O45" s="262" t="str">
        <f t="shared" si="1"/>
        <v>ubiegam sięMałopolski Konkurs ChemicznyFinalista2019/2020</v>
      </c>
      <c r="P45" s="189" t="s">
        <v>93</v>
      </c>
      <c r="Q45" s="167" t="s">
        <v>100</v>
      </c>
      <c r="R45" s="167" t="s">
        <v>2295</v>
      </c>
      <c r="S45" s="167">
        <v>20</v>
      </c>
      <c r="T45" s="167" t="s">
        <v>79</v>
      </c>
      <c r="V45" s="168"/>
      <c r="W45" s="167"/>
      <c r="X45" s="167"/>
      <c r="Y45" s="167"/>
      <c r="Z45" s="167"/>
    </row>
    <row r="46" spans="1:26" ht="12.75" hidden="1" customHeight="1" x14ac:dyDescent="0.3">
      <c r="B46" s="1" t="b">
        <f>B43=B29</f>
        <v>1</v>
      </c>
      <c r="D46" s="15"/>
      <c r="E46" s="15"/>
      <c r="F46" s="15"/>
      <c r="K46" s="196" t="s">
        <v>2296</v>
      </c>
      <c r="L46" s="189"/>
      <c r="N46" s="263" t="str">
        <f>G5&amp;B23&amp;G23&amp;H23</f>
        <v>- wybierz -- wybierz -- wybierz -- wybierz -</v>
      </c>
      <c r="O46" s="262" t="str">
        <f t="shared" si="1"/>
        <v>ubiegam sięMałopolski Konkurs GeograficznyLaureat2019/2020</v>
      </c>
      <c r="P46" s="189" t="s">
        <v>92</v>
      </c>
      <c r="Q46" s="167" t="s">
        <v>99</v>
      </c>
      <c r="R46" s="167" t="s">
        <v>2295</v>
      </c>
      <c r="S46" s="167">
        <v>30</v>
      </c>
      <c r="T46" s="167" t="s">
        <v>79</v>
      </c>
      <c r="V46" s="168"/>
      <c r="W46" s="167"/>
      <c r="X46" s="167"/>
      <c r="Y46" s="167"/>
      <c r="Z46" s="167"/>
    </row>
    <row r="47" spans="1:26" ht="12.75" hidden="1" customHeight="1" x14ac:dyDescent="0.3">
      <c r="B47" s="1" t="b">
        <f>B44=B30</f>
        <v>1</v>
      </c>
      <c r="D47" s="15"/>
      <c r="E47" s="15"/>
      <c r="F47" s="15"/>
      <c r="K47" s="196" t="s">
        <v>94</v>
      </c>
      <c r="L47" s="189"/>
      <c r="N47" s="263" t="str">
        <f>G5&amp;B24&amp;G24&amp;H24</f>
        <v>- wybierz -- wybierz -- wybierz -- wybierz -</v>
      </c>
      <c r="O47" s="262" t="str">
        <f t="shared" si="1"/>
        <v>ubiegam sięMałopolski Konkurs GeograficznyFinalista2019/2020</v>
      </c>
      <c r="P47" s="189" t="s">
        <v>92</v>
      </c>
      <c r="Q47" s="167" t="s">
        <v>100</v>
      </c>
      <c r="R47" s="167" t="s">
        <v>2295</v>
      </c>
      <c r="S47" s="167">
        <v>20</v>
      </c>
      <c r="T47" s="167" t="s">
        <v>79</v>
      </c>
      <c r="V47" s="168"/>
      <c r="W47" s="167"/>
      <c r="X47" s="167"/>
      <c r="Y47" s="167"/>
      <c r="Z47" s="167"/>
    </row>
    <row r="48" spans="1:26" ht="12.75" hidden="1" customHeight="1" x14ac:dyDescent="0.3">
      <c r="D48" s="15"/>
      <c r="E48" s="15"/>
      <c r="F48" s="15"/>
      <c r="K48" s="196" t="s">
        <v>95</v>
      </c>
      <c r="L48" s="189"/>
      <c r="N48" s="263" t="str">
        <f>G5&amp;B25&amp;G25&amp;H25</f>
        <v>- wybierz -- wybierz -- wybierz -- wybierz -</v>
      </c>
      <c r="O48" s="262" t="str">
        <f t="shared" si="1"/>
        <v>ubiegam sięMałopolski Konkurs Języka AngielskiegoLaureat2019/2020</v>
      </c>
      <c r="P48" s="189" t="s">
        <v>94</v>
      </c>
      <c r="Q48" s="167" t="s">
        <v>99</v>
      </c>
      <c r="R48" s="167" t="s">
        <v>2295</v>
      </c>
      <c r="S48" s="167">
        <v>30</v>
      </c>
      <c r="T48" s="167" t="s">
        <v>79</v>
      </c>
      <c r="V48" s="168"/>
      <c r="W48" s="167"/>
      <c r="X48" s="167"/>
      <c r="Y48" s="167"/>
      <c r="Z48" s="167"/>
    </row>
    <row r="49" spans="4:26" ht="12.75" hidden="1" customHeight="1" x14ac:dyDescent="0.3">
      <c r="D49" s="15"/>
      <c r="E49" s="15"/>
      <c r="F49" s="15"/>
      <c r="K49" s="196" t="s">
        <v>96</v>
      </c>
      <c r="L49" s="189"/>
      <c r="N49" s="263" t="str">
        <f>G5&amp;B26&amp;G26&amp;H26</f>
        <v>- wybierz -- wybierz -- wybierz -- wybierz -</v>
      </c>
      <c r="O49" s="262" t="str">
        <f t="shared" si="1"/>
        <v>ubiegam sięMałopolski Konkurs Języka AngielskiegoFinalista2019/2020</v>
      </c>
      <c r="P49" s="189" t="s">
        <v>94</v>
      </c>
      <c r="Q49" s="167" t="s">
        <v>100</v>
      </c>
      <c r="R49" s="167" t="s">
        <v>2295</v>
      </c>
      <c r="S49" s="167">
        <v>20</v>
      </c>
      <c r="T49" s="167" t="s">
        <v>79</v>
      </c>
      <c r="V49" s="168"/>
      <c r="W49" s="167"/>
      <c r="X49" s="167"/>
      <c r="Y49" s="167"/>
      <c r="Z49" s="167"/>
    </row>
    <row r="50" spans="4:26" ht="12.75" hidden="1" customHeight="1" x14ac:dyDescent="0.3">
      <c r="D50" s="15"/>
      <c r="E50" s="15"/>
      <c r="F50" s="15"/>
      <c r="K50" s="197" t="s">
        <v>2297</v>
      </c>
      <c r="L50" s="189"/>
      <c r="N50" s="263" t="str">
        <f>G5&amp;B27&amp;G27&amp;H27</f>
        <v>- wybierz -- wybierz -- wybierz -- wybierz -</v>
      </c>
      <c r="O50" s="262" t="str">
        <f t="shared" si="1"/>
        <v>ubiegam sięMałopolski Konkurs Języka FrancuskiegoLaureat2019/2020</v>
      </c>
      <c r="P50" s="189" t="s">
        <v>96</v>
      </c>
      <c r="Q50" s="167" t="s">
        <v>99</v>
      </c>
      <c r="R50" s="167" t="s">
        <v>2295</v>
      </c>
      <c r="S50" s="167">
        <v>30</v>
      </c>
      <c r="T50" s="167" t="s">
        <v>79</v>
      </c>
      <c r="V50" s="168"/>
      <c r="W50" s="167"/>
      <c r="X50" s="167"/>
      <c r="Y50" s="167"/>
      <c r="Z50" s="167"/>
    </row>
    <row r="51" spans="4:26" ht="12.75" hidden="1" customHeight="1" x14ac:dyDescent="0.3">
      <c r="D51" s="15"/>
      <c r="E51" s="15"/>
      <c r="F51" s="15"/>
      <c r="K51" s="136" t="s">
        <v>97</v>
      </c>
      <c r="L51" s="189"/>
      <c r="N51" s="263" t="str">
        <f>G5&amp;B28&amp;G28&amp;H28</f>
        <v>- wybierz -Inny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 wybierz -- wybierz -</v>
      </c>
      <c r="O51" s="262" t="str">
        <f t="shared" si="1"/>
        <v>ubiegam sięMałopolski Konkurs Języka FrancuskiegoFinalista2019/2020</v>
      </c>
      <c r="P51" s="189" t="s">
        <v>96</v>
      </c>
      <c r="Q51" s="167" t="s">
        <v>100</v>
      </c>
      <c r="R51" s="167" t="s">
        <v>2295</v>
      </c>
      <c r="S51" s="167">
        <v>20</v>
      </c>
      <c r="T51" s="167" t="s">
        <v>79</v>
      </c>
      <c r="V51" s="168"/>
      <c r="W51" s="167"/>
      <c r="X51" s="167"/>
      <c r="Y51" s="167"/>
      <c r="Z51" s="167"/>
    </row>
    <row r="52" spans="4:26" ht="12.75" hidden="1" customHeight="1" x14ac:dyDescent="0.3">
      <c r="D52" s="15"/>
      <c r="E52" s="15"/>
      <c r="F52" s="15"/>
      <c r="K52" s="133"/>
      <c r="L52" s="189"/>
      <c r="N52" s="263" t="str">
        <f>G5&amp;B29&amp;G29&amp;H29</f>
        <v>- wybierz -Inny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 wybierz -- wybierz -</v>
      </c>
      <c r="O52" s="262" t="str">
        <f t="shared" si="1"/>
        <v>ubiegam sięMałopolski Konkurs Języka HiszpańskiegoLaureat2019/2020</v>
      </c>
      <c r="P52" s="189" t="s">
        <v>2297</v>
      </c>
      <c r="Q52" s="167" t="s">
        <v>99</v>
      </c>
      <c r="R52" s="167" t="s">
        <v>2295</v>
      </c>
      <c r="S52" s="167">
        <v>30</v>
      </c>
      <c r="T52" s="167" t="s">
        <v>79</v>
      </c>
      <c r="V52" s="168"/>
      <c r="W52" s="167"/>
      <c r="X52" s="167"/>
      <c r="Y52" s="167"/>
      <c r="Z52" s="167"/>
    </row>
    <row r="53" spans="4:26" ht="12.75" hidden="1" customHeight="1" x14ac:dyDescent="0.3">
      <c r="D53" s="15"/>
      <c r="E53" s="15"/>
      <c r="F53" s="15"/>
      <c r="K53" s="134" t="s">
        <v>125</v>
      </c>
      <c r="L53" s="170"/>
      <c r="N53" s="263" t="str">
        <f>G5&amp;B30&amp;G30&amp;H30</f>
        <v>- wybierz -Inny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 wybierz -- wybierz -</v>
      </c>
      <c r="O53" s="262" t="str">
        <f t="shared" si="1"/>
        <v>ubiegam sięMałopolski Konkurs Języka HiszpańskiegoFinalista2019/2020</v>
      </c>
      <c r="P53" s="189" t="s">
        <v>2297</v>
      </c>
      <c r="Q53" s="167" t="s">
        <v>100</v>
      </c>
      <c r="R53" s="167" t="s">
        <v>2295</v>
      </c>
      <c r="S53" s="167">
        <v>20</v>
      </c>
      <c r="T53" s="167" t="s">
        <v>79</v>
      </c>
      <c r="V53" s="168"/>
      <c r="W53" s="167"/>
      <c r="X53" s="167"/>
      <c r="Y53" s="167"/>
      <c r="Z53" s="167"/>
    </row>
    <row r="54" spans="4:26" ht="12.75" hidden="1" customHeight="1" x14ac:dyDescent="0.3">
      <c r="K54" s="186">
        <f>COUNT(I17:I30)</f>
        <v>0</v>
      </c>
      <c r="L54" s="170"/>
      <c r="N54" s="262" t="str">
        <f>B34&amp;G34&amp;H34</f>
        <v/>
      </c>
      <c r="O54" s="262" t="str">
        <f t="shared" si="1"/>
        <v>ubiegam sięMałopolski Konkurs Języka NiemieckiegoLaureat2019/2020</v>
      </c>
      <c r="P54" s="189" t="s">
        <v>95</v>
      </c>
      <c r="Q54" s="167" t="s">
        <v>99</v>
      </c>
      <c r="R54" s="167" t="s">
        <v>2295</v>
      </c>
      <c r="S54" s="167">
        <v>30</v>
      </c>
      <c r="T54" s="167" t="s">
        <v>79</v>
      </c>
      <c r="V54" s="168"/>
      <c r="W54" s="167"/>
      <c r="X54" s="167"/>
      <c r="Y54" s="167"/>
      <c r="Z54" s="167"/>
    </row>
    <row r="55" spans="4:26" ht="12.75" hidden="1" customHeight="1" x14ac:dyDescent="0.3">
      <c r="L55" s="171"/>
      <c r="O55" s="262" t="str">
        <f t="shared" si="1"/>
        <v>ubiegam sięMałopolski Konkurs Języka NiemieckiegoFinalista2019/2020</v>
      </c>
      <c r="P55" s="189" t="s">
        <v>95</v>
      </c>
      <c r="Q55" s="167" t="s">
        <v>100</v>
      </c>
      <c r="R55" s="167" t="s">
        <v>2295</v>
      </c>
      <c r="S55" s="167">
        <v>20</v>
      </c>
      <c r="T55" s="167" t="s">
        <v>79</v>
      </c>
      <c r="V55" s="168"/>
      <c r="W55" s="167"/>
      <c r="X55" s="167"/>
      <c r="Y55" s="167"/>
      <c r="Z55" s="167"/>
    </row>
    <row r="56" spans="4:26" ht="12.75" hidden="1" customHeight="1" x14ac:dyDescent="0.3">
      <c r="L56" s="171"/>
      <c r="O56" s="262" t="str">
        <f t="shared" si="1"/>
        <v>ubiegam sięMałopolski Konkurs MatematycznyLaureat2019/2020</v>
      </c>
      <c r="P56" s="189" t="s">
        <v>89</v>
      </c>
      <c r="Q56" s="167" t="s">
        <v>99</v>
      </c>
      <c r="R56" s="167" t="s">
        <v>2295</v>
      </c>
      <c r="S56" s="167">
        <v>30</v>
      </c>
      <c r="T56" s="167" t="s">
        <v>79</v>
      </c>
      <c r="V56" s="168"/>
      <c r="W56" s="167"/>
      <c r="X56" s="167"/>
      <c r="Y56" s="167"/>
      <c r="Z56" s="167"/>
    </row>
    <row r="57" spans="4:26" ht="12.75" hidden="1" customHeight="1" x14ac:dyDescent="0.3">
      <c r="L57" s="136"/>
      <c r="O57" s="262" t="str">
        <f t="shared" si="1"/>
        <v>ubiegam sięMałopolski Konkurs MatematycznyFinalista2019/2020</v>
      </c>
      <c r="P57" s="189" t="s">
        <v>89</v>
      </c>
      <c r="Q57" s="167" t="s">
        <v>100</v>
      </c>
      <c r="R57" s="167" t="s">
        <v>2295</v>
      </c>
      <c r="S57" s="167">
        <v>20</v>
      </c>
      <c r="T57" s="167" t="s">
        <v>79</v>
      </c>
      <c r="V57" s="168"/>
      <c r="W57" s="167"/>
      <c r="X57" s="167"/>
      <c r="Y57" s="167"/>
      <c r="Z57" s="167"/>
    </row>
    <row r="58" spans="4:26" ht="12.75" hidden="1" customHeight="1" x14ac:dyDescent="0.3">
      <c r="L58" s="133"/>
      <c r="O58" s="262" t="str">
        <f t="shared" si="1"/>
        <v>ubiegam sięMałopolski Konkurs z FizykiLaureat2019/2020</v>
      </c>
      <c r="P58" s="189" t="s">
        <v>90</v>
      </c>
      <c r="Q58" s="167" t="s">
        <v>99</v>
      </c>
      <c r="R58" s="167" t="s">
        <v>2295</v>
      </c>
      <c r="S58" s="167">
        <v>30</v>
      </c>
      <c r="T58" s="167" t="s">
        <v>79</v>
      </c>
      <c r="V58" s="168"/>
      <c r="W58" s="167"/>
      <c r="X58" s="167"/>
      <c r="Y58" s="167"/>
      <c r="Z58" s="167"/>
    </row>
    <row r="59" spans="4:26" ht="12.75" hidden="1" customHeight="1" x14ac:dyDescent="0.3">
      <c r="L59" s="133"/>
      <c r="O59" s="262" t="str">
        <f t="shared" si="1"/>
        <v>ubiegam sięMałopolski Konkurs z FizykiFinalista2019/2020</v>
      </c>
      <c r="P59" s="189" t="s">
        <v>90</v>
      </c>
      <c r="Q59" s="167" t="s">
        <v>100</v>
      </c>
      <c r="R59" s="167" t="s">
        <v>2295</v>
      </c>
      <c r="S59" s="167">
        <v>20</v>
      </c>
      <c r="T59" s="167" t="s">
        <v>79</v>
      </c>
      <c r="V59" s="168"/>
      <c r="W59" s="167"/>
      <c r="X59" s="167"/>
      <c r="Y59" s="167"/>
      <c r="Z59" s="167"/>
    </row>
    <row r="60" spans="4:26" ht="12.75" hidden="1" customHeight="1" x14ac:dyDescent="0.3">
      <c r="K60" s="170"/>
      <c r="L60" s="167"/>
      <c r="O60" s="262" t="str">
        <f t="shared" si="1"/>
        <v>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P60" s="189" t="str">
        <f>B28</f>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60" s="167" t="s">
        <v>99</v>
      </c>
      <c r="R60" s="167" t="s">
        <v>2295</v>
      </c>
      <c r="S60" s="167">
        <v>30</v>
      </c>
      <c r="T60" s="167" t="s">
        <v>79</v>
      </c>
      <c r="V60" s="168"/>
      <c r="W60" s="167"/>
      <c r="X60" s="167"/>
      <c r="Y60" s="167"/>
      <c r="Z60" s="167"/>
    </row>
    <row r="61" spans="4:26" ht="12.75" hidden="1" customHeight="1" x14ac:dyDescent="0.3">
      <c r="J61" s="133"/>
      <c r="K61" s="171"/>
      <c r="L61" s="133"/>
      <c r="O61" s="262" t="str">
        <f t="shared" si="1"/>
        <v>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P61" s="189" t="str">
        <f t="shared" ref="P61:P62" si="2">B29</f>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61" s="167" t="s">
        <v>99</v>
      </c>
      <c r="R61" s="167" t="s">
        <v>2295</v>
      </c>
      <c r="S61" s="167">
        <v>30</v>
      </c>
      <c r="T61" s="167" t="s">
        <v>79</v>
      </c>
      <c r="V61" s="168"/>
      <c r="W61" s="167"/>
      <c r="X61" s="167"/>
      <c r="Y61" s="167"/>
      <c r="Z61" s="167"/>
    </row>
    <row r="62" spans="4:26" ht="12.75" hidden="1" customHeight="1" x14ac:dyDescent="0.3">
      <c r="J62" s="133"/>
      <c r="K62" s="170"/>
      <c r="L62" s="133"/>
      <c r="O62" s="262" t="str">
        <f t="shared" si="1"/>
        <v>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P62" s="189" t="str">
        <f t="shared" si="2"/>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62" s="167" t="s">
        <v>99</v>
      </c>
      <c r="R62" s="167" t="s">
        <v>2295</v>
      </c>
      <c r="S62" s="167">
        <v>30</v>
      </c>
      <c r="T62" s="167" t="s">
        <v>79</v>
      </c>
      <c r="V62" s="168"/>
      <c r="W62" s="167"/>
      <c r="X62" s="167"/>
      <c r="Y62" s="167"/>
      <c r="Z62" s="167"/>
    </row>
    <row r="63" spans="4:26" ht="12.75" hidden="1" customHeight="1" x14ac:dyDescent="0.3">
      <c r="J63" s="133"/>
      <c r="K63" s="170"/>
      <c r="L63" s="133"/>
      <c r="O63" s="262" t="str">
        <f t="shared" si="1"/>
        <v>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P63" s="189" t="str">
        <f>B28</f>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63" s="167" t="s">
        <v>100</v>
      </c>
      <c r="R63" s="167" t="s">
        <v>2295</v>
      </c>
      <c r="S63" s="167">
        <v>20</v>
      </c>
      <c r="T63" s="167" t="s">
        <v>79</v>
      </c>
      <c r="V63" s="168"/>
      <c r="W63" s="167"/>
      <c r="X63" s="167"/>
      <c r="Y63" s="167"/>
      <c r="Z63" s="167"/>
    </row>
    <row r="64" spans="4:26" ht="12.75" hidden="1" customHeight="1" x14ac:dyDescent="0.3">
      <c r="J64" s="133"/>
      <c r="K64" s="170"/>
      <c r="L64" s="136"/>
      <c r="O64" s="262" t="str">
        <f t="shared" si="1"/>
        <v>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P64" s="189" t="str">
        <f t="shared" ref="P64:P65" si="3">B29</f>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64" s="167" t="s">
        <v>100</v>
      </c>
      <c r="R64" s="167" t="s">
        <v>2295</v>
      </c>
      <c r="S64" s="167">
        <v>20</v>
      </c>
      <c r="T64" s="167" t="s">
        <v>79</v>
      </c>
      <c r="V64" s="168"/>
      <c r="W64" s="167"/>
      <c r="X64" s="167"/>
      <c r="Y64" s="167"/>
      <c r="Z64" s="167"/>
    </row>
    <row r="65" spans="10:26" ht="12.75" hidden="1" customHeight="1" x14ac:dyDescent="0.3">
      <c r="J65" s="133"/>
      <c r="K65" s="170"/>
      <c r="L65" s="133"/>
      <c r="O65" s="262" t="str">
        <f t="shared" si="1"/>
        <v>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P65" s="189" t="str">
        <f t="shared" si="3"/>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65" s="167" t="s">
        <v>100</v>
      </c>
      <c r="R65" s="167" t="s">
        <v>2295</v>
      </c>
      <c r="S65" s="167">
        <v>20</v>
      </c>
      <c r="T65" s="167" t="s">
        <v>79</v>
      </c>
      <c r="V65" s="168"/>
      <c r="W65" s="167"/>
      <c r="X65" s="167"/>
      <c r="Y65" s="167"/>
      <c r="Z65" s="167"/>
    </row>
    <row r="66" spans="10:26" ht="12.75" hidden="1" customHeight="1" x14ac:dyDescent="0.3">
      <c r="J66" s="133"/>
      <c r="K66" s="170"/>
      <c r="L66" s="133"/>
      <c r="O66" s="262" t="str">
        <f t="shared" si="1"/>
        <v>nie ubiegam sięKonkurs Tematyczny „Od algorytmu do programu”Laureat2019/2020</v>
      </c>
      <c r="P66" s="134" t="s">
        <v>2296</v>
      </c>
      <c r="Q66" s="187" t="s">
        <v>99</v>
      </c>
      <c r="R66" s="187" t="s">
        <v>2295</v>
      </c>
      <c r="S66" s="187">
        <v>0</v>
      </c>
      <c r="T66" s="187" t="s">
        <v>80</v>
      </c>
      <c r="V66" s="168"/>
      <c r="W66" s="167"/>
      <c r="X66" s="167"/>
      <c r="Y66" s="167"/>
      <c r="Z66" s="167"/>
    </row>
    <row r="67" spans="10:26" ht="12.75" hidden="1" customHeight="1" x14ac:dyDescent="0.3">
      <c r="J67" s="133"/>
      <c r="K67" s="170"/>
      <c r="L67" s="133"/>
      <c r="O67" s="262" t="str">
        <f t="shared" si="1"/>
        <v>nie ubiegam sięKonkurs Tematyczny „Od algorytmu do programu”Finalista2019/2020</v>
      </c>
      <c r="P67" s="134" t="s">
        <v>2296</v>
      </c>
      <c r="Q67" s="187" t="s">
        <v>100</v>
      </c>
      <c r="R67" s="187" t="s">
        <v>2295</v>
      </c>
      <c r="S67" s="187">
        <v>0</v>
      </c>
      <c r="T67" s="187" t="s">
        <v>80</v>
      </c>
      <c r="V67" s="168"/>
      <c r="W67" s="167"/>
      <c r="X67" s="167"/>
      <c r="Y67" s="167"/>
      <c r="Z67" s="167"/>
    </row>
    <row r="68" spans="10:26" ht="12.75" hidden="1" customHeight="1" x14ac:dyDescent="0.3">
      <c r="J68" s="133"/>
      <c r="K68" s="170"/>
      <c r="L68" s="133"/>
      <c r="O68" s="262" t="str">
        <f t="shared" si="1"/>
        <v>nie ubiegam sięMałopolski Konkurs BiologicznyLaureat2019/2020</v>
      </c>
      <c r="P68" s="190" t="s">
        <v>91</v>
      </c>
      <c r="Q68" s="187" t="s">
        <v>99</v>
      </c>
      <c r="R68" s="187" t="s">
        <v>2295</v>
      </c>
      <c r="S68" s="187">
        <v>0</v>
      </c>
      <c r="T68" s="187" t="s">
        <v>80</v>
      </c>
      <c r="V68" s="168"/>
      <c r="W68" s="167"/>
      <c r="X68" s="167"/>
      <c r="Y68" s="167"/>
      <c r="Z68" s="167"/>
    </row>
    <row r="69" spans="10:26" ht="12.75" hidden="1" customHeight="1" x14ac:dyDescent="0.3">
      <c r="J69" s="133"/>
      <c r="K69" s="171"/>
      <c r="L69" s="133"/>
      <c r="O69" s="262" t="str">
        <f t="shared" si="1"/>
        <v>nie ubiegam sięMałopolski Konkurs BiologicznyFinalista2019/2020</v>
      </c>
      <c r="P69" s="190" t="s">
        <v>91</v>
      </c>
      <c r="Q69" s="187" t="s">
        <v>100</v>
      </c>
      <c r="R69" s="187" t="s">
        <v>2295</v>
      </c>
      <c r="S69" s="187">
        <v>0</v>
      </c>
      <c r="T69" s="187" t="s">
        <v>80</v>
      </c>
      <c r="V69" s="168"/>
      <c r="W69" s="167"/>
      <c r="X69" s="167"/>
      <c r="Y69" s="167"/>
      <c r="Z69" s="167"/>
    </row>
    <row r="70" spans="10:26" ht="12.75" hidden="1" customHeight="1" x14ac:dyDescent="0.3">
      <c r="J70" s="133"/>
      <c r="K70" s="170"/>
      <c r="L70" s="133"/>
      <c r="O70" s="262" t="str">
        <f t="shared" si="1"/>
        <v>nie ubiegam sięMałopolski Konkurs ChemicznyLaureat2019/2020</v>
      </c>
      <c r="P70" s="134" t="s">
        <v>93</v>
      </c>
      <c r="Q70" s="187" t="s">
        <v>99</v>
      </c>
      <c r="R70" s="187" t="s">
        <v>2295</v>
      </c>
      <c r="S70" s="187">
        <v>0</v>
      </c>
      <c r="T70" s="187" t="s">
        <v>80</v>
      </c>
      <c r="V70" s="168"/>
      <c r="W70" s="167"/>
      <c r="X70" s="167"/>
      <c r="Y70" s="167"/>
      <c r="Z70" s="167"/>
    </row>
    <row r="71" spans="10:26" ht="12.75" hidden="1" customHeight="1" x14ac:dyDescent="0.3">
      <c r="K71" s="133"/>
      <c r="L71" s="133"/>
      <c r="O71" s="262" t="str">
        <f t="shared" si="1"/>
        <v>nie ubiegam sięMałopolski Konkurs ChemicznyFinalista2019/2020</v>
      </c>
      <c r="P71" s="134" t="s">
        <v>93</v>
      </c>
      <c r="Q71" s="187" t="s">
        <v>100</v>
      </c>
      <c r="R71" s="187" t="s">
        <v>2295</v>
      </c>
      <c r="S71" s="187">
        <v>0</v>
      </c>
      <c r="T71" s="187" t="s">
        <v>80</v>
      </c>
      <c r="V71" s="168"/>
      <c r="W71" s="167"/>
      <c r="X71" s="167"/>
      <c r="Y71" s="167"/>
      <c r="Z71" s="167"/>
    </row>
    <row r="72" spans="10:26" ht="12.75" hidden="1" customHeight="1" x14ac:dyDescent="0.3">
      <c r="K72" s="170"/>
      <c r="L72" s="133"/>
      <c r="O72" s="262" t="str">
        <f t="shared" si="1"/>
        <v>nie ubiegam sięMałopolski Konkurs GeograficznyLaureat2019/2020</v>
      </c>
      <c r="P72" s="190" t="s">
        <v>92</v>
      </c>
      <c r="Q72" s="187" t="s">
        <v>99</v>
      </c>
      <c r="R72" s="187" t="s">
        <v>2295</v>
      </c>
      <c r="S72" s="187">
        <v>0</v>
      </c>
      <c r="T72" s="187" t="s">
        <v>80</v>
      </c>
      <c r="V72" s="168"/>
      <c r="W72" s="167"/>
      <c r="X72" s="167"/>
      <c r="Y72" s="167"/>
      <c r="Z72" s="167"/>
    </row>
    <row r="73" spans="10:26" ht="12.75" hidden="1" customHeight="1" x14ac:dyDescent="0.3">
      <c r="K73" s="133"/>
      <c r="L73" s="133"/>
      <c r="O73" s="262" t="str">
        <f t="shared" si="1"/>
        <v>nie ubiegam sięMałopolski Konkurs GeograficznyFinalista2019/2020</v>
      </c>
      <c r="P73" s="190" t="s">
        <v>92</v>
      </c>
      <c r="Q73" s="187" t="s">
        <v>100</v>
      </c>
      <c r="R73" s="187" t="s">
        <v>2295</v>
      </c>
      <c r="S73" s="187">
        <v>0</v>
      </c>
      <c r="T73" s="187" t="s">
        <v>80</v>
      </c>
      <c r="V73" s="168"/>
      <c r="W73" s="167"/>
      <c r="X73" s="167"/>
      <c r="Y73" s="167"/>
      <c r="Z73" s="167"/>
    </row>
    <row r="74" spans="10:26" ht="12.75" hidden="1" customHeight="1" x14ac:dyDescent="0.3">
      <c r="K74" s="170"/>
      <c r="L74" s="133"/>
      <c r="O74" s="262" t="str">
        <f t="shared" si="1"/>
        <v>nie ubiegam sięMałopolski Konkurs Języka AngielskiegoLaureat2019/2020</v>
      </c>
      <c r="P74" s="190" t="s">
        <v>94</v>
      </c>
      <c r="Q74" s="187" t="s">
        <v>99</v>
      </c>
      <c r="R74" s="187" t="s">
        <v>2295</v>
      </c>
      <c r="S74" s="187">
        <v>0</v>
      </c>
      <c r="T74" s="187" t="s">
        <v>80</v>
      </c>
      <c r="V74" s="168"/>
      <c r="W74" s="167"/>
      <c r="X74" s="167"/>
      <c r="Y74" s="167"/>
      <c r="Z74" s="167"/>
    </row>
    <row r="75" spans="10:26" ht="12.75" hidden="1" customHeight="1" x14ac:dyDescent="0.3">
      <c r="K75" s="136"/>
      <c r="L75" s="133"/>
      <c r="O75" s="262" t="str">
        <f>T75&amp;P75&amp;Q75&amp;R75</f>
        <v>nie ubiegam sięMałopolski Konkurs Języka AngielskiegoFinalista2019/2020</v>
      </c>
      <c r="P75" s="190" t="s">
        <v>94</v>
      </c>
      <c r="Q75" s="187" t="s">
        <v>100</v>
      </c>
      <c r="R75" s="187" t="s">
        <v>2295</v>
      </c>
      <c r="S75" s="187">
        <v>0</v>
      </c>
      <c r="T75" s="187" t="s">
        <v>80</v>
      </c>
      <c r="V75" s="168"/>
      <c r="W75" s="167"/>
      <c r="X75" s="167"/>
      <c r="Y75" s="167"/>
      <c r="Z75" s="167"/>
    </row>
    <row r="76" spans="10:26" ht="12.75" hidden="1" customHeight="1" x14ac:dyDescent="0.3">
      <c r="L76" s="133"/>
      <c r="O76" s="262" t="str">
        <f t="shared" si="1"/>
        <v>nie ubiegam sięMałopolski Konkurs Języka FrancuskiegoLaureat2019/2020</v>
      </c>
      <c r="P76" s="134" t="s">
        <v>96</v>
      </c>
      <c r="Q76" s="187" t="s">
        <v>99</v>
      </c>
      <c r="R76" s="187" t="s">
        <v>2295</v>
      </c>
      <c r="S76" s="187">
        <v>0</v>
      </c>
      <c r="T76" s="187" t="s">
        <v>80</v>
      </c>
      <c r="V76" s="168"/>
      <c r="W76" s="167"/>
      <c r="X76" s="167"/>
      <c r="Y76" s="167"/>
      <c r="Z76" s="167"/>
    </row>
    <row r="77" spans="10:26" ht="12.75" hidden="1" customHeight="1" x14ac:dyDescent="0.3">
      <c r="K77" s="170"/>
      <c r="L77" s="133"/>
      <c r="O77" s="262" t="str">
        <f t="shared" si="1"/>
        <v>nie ubiegam sięMałopolski Konkurs Języka FrancuskiegoFinalista2019/2020</v>
      </c>
      <c r="P77" s="134" t="s">
        <v>96</v>
      </c>
      <c r="Q77" s="187" t="s">
        <v>100</v>
      </c>
      <c r="R77" s="187" t="s">
        <v>2295</v>
      </c>
      <c r="S77" s="187">
        <v>0</v>
      </c>
      <c r="T77" s="187" t="s">
        <v>80</v>
      </c>
      <c r="V77" s="168"/>
      <c r="W77" s="167"/>
      <c r="X77" s="167"/>
      <c r="Y77" s="167"/>
      <c r="Z77" s="167"/>
    </row>
    <row r="78" spans="10:26" ht="12.75" hidden="1" customHeight="1" x14ac:dyDescent="0.3">
      <c r="K78" s="169"/>
      <c r="L78" s="133"/>
      <c r="O78" s="262" t="str">
        <f t="shared" si="1"/>
        <v>nie ubiegam sięMałopolski Konkurs Języka HiszpańskiegoLaureat2019/2020</v>
      </c>
      <c r="P78" s="190" t="s">
        <v>2297</v>
      </c>
      <c r="Q78" s="187" t="s">
        <v>99</v>
      </c>
      <c r="R78" s="187" t="s">
        <v>2295</v>
      </c>
      <c r="S78" s="187">
        <v>0</v>
      </c>
      <c r="T78" s="187" t="s">
        <v>80</v>
      </c>
      <c r="V78" s="168"/>
      <c r="W78" s="167"/>
      <c r="X78" s="167"/>
      <c r="Y78" s="167"/>
      <c r="Z78" s="167"/>
    </row>
    <row r="79" spans="10:26" ht="12.75" hidden="1" customHeight="1" x14ac:dyDescent="0.3">
      <c r="K79" s="170"/>
      <c r="L79" s="133"/>
      <c r="O79" s="262" t="str">
        <f t="shared" si="1"/>
        <v>nie ubiegam sięMałopolski Konkurs Języka HiszpańskiegoFinalista2019/2020</v>
      </c>
      <c r="P79" s="190" t="s">
        <v>2297</v>
      </c>
      <c r="Q79" s="187" t="s">
        <v>100</v>
      </c>
      <c r="R79" s="187" t="s">
        <v>2295</v>
      </c>
      <c r="S79" s="187">
        <v>0</v>
      </c>
      <c r="T79" s="187" t="s">
        <v>80</v>
      </c>
      <c r="V79" s="168"/>
      <c r="W79" s="167"/>
      <c r="X79" s="167"/>
      <c r="Y79" s="167"/>
      <c r="Z79" s="167"/>
    </row>
    <row r="80" spans="10:26" ht="12.75" hidden="1" customHeight="1" x14ac:dyDescent="0.3">
      <c r="K80" s="133"/>
      <c r="L80" s="133"/>
      <c r="O80" s="262" t="str">
        <f t="shared" si="1"/>
        <v>nie ubiegam sięMałopolski Konkurs Języka NiemieckiegoLaureat2019/2020</v>
      </c>
      <c r="P80" s="134" t="s">
        <v>95</v>
      </c>
      <c r="Q80" s="187" t="s">
        <v>99</v>
      </c>
      <c r="R80" s="187" t="s">
        <v>2295</v>
      </c>
      <c r="S80" s="187">
        <v>0</v>
      </c>
      <c r="T80" s="187" t="s">
        <v>80</v>
      </c>
      <c r="V80" s="168"/>
      <c r="W80" s="167"/>
      <c r="X80" s="167"/>
      <c r="Y80" s="167"/>
      <c r="Z80" s="167"/>
    </row>
    <row r="81" spans="11:26" ht="11.25" hidden="1" customHeight="1" x14ac:dyDescent="0.3">
      <c r="K81" s="133"/>
      <c r="L81" s="133"/>
      <c r="O81" s="262" t="str">
        <f t="shared" si="1"/>
        <v>nie ubiegam sięMałopolski Konkurs Języka NiemieckiegoFinalista2019/2020</v>
      </c>
      <c r="P81" s="134" t="s">
        <v>95</v>
      </c>
      <c r="Q81" s="187" t="s">
        <v>100</v>
      </c>
      <c r="R81" s="187" t="s">
        <v>2295</v>
      </c>
      <c r="S81" s="187">
        <v>0</v>
      </c>
      <c r="T81" s="187" t="s">
        <v>80</v>
      </c>
      <c r="V81" s="168"/>
      <c r="W81" s="167"/>
      <c r="X81" s="167"/>
      <c r="Y81" s="167"/>
      <c r="Z81" s="167"/>
    </row>
    <row r="82" spans="11:26" ht="11.25" hidden="1" customHeight="1" x14ac:dyDescent="0.3">
      <c r="K82" s="133"/>
      <c r="L82" s="133"/>
      <c r="O82" s="262" t="str">
        <f t="shared" si="1"/>
        <v>nie ubiegam sięMałopolski Konkurs MatematycznyLaureat2019/2020</v>
      </c>
      <c r="P82" s="190" t="s">
        <v>89</v>
      </c>
      <c r="Q82" s="187" t="s">
        <v>99</v>
      </c>
      <c r="R82" s="187" t="s">
        <v>2295</v>
      </c>
      <c r="S82" s="187">
        <v>0</v>
      </c>
      <c r="T82" s="187" t="s">
        <v>80</v>
      </c>
      <c r="V82" s="168"/>
      <c r="W82" s="167"/>
      <c r="X82" s="167"/>
      <c r="Y82" s="167"/>
      <c r="Z82" s="167"/>
    </row>
    <row r="83" spans="11:26" ht="11.25" hidden="1" customHeight="1" x14ac:dyDescent="0.3">
      <c r="K83" s="133"/>
      <c r="L83" s="133"/>
      <c r="O83" s="262" t="str">
        <f t="shared" si="1"/>
        <v>nie ubiegam sięMałopolski Konkurs MatematycznyFinalista2019/2020</v>
      </c>
      <c r="P83" s="190" t="s">
        <v>89</v>
      </c>
      <c r="Q83" s="187" t="s">
        <v>100</v>
      </c>
      <c r="R83" s="187" t="s">
        <v>2295</v>
      </c>
      <c r="S83" s="187">
        <v>0</v>
      </c>
      <c r="T83" s="187" t="s">
        <v>80</v>
      </c>
    </row>
    <row r="84" spans="11:26" ht="11.25" hidden="1" customHeight="1" x14ac:dyDescent="0.3">
      <c r="K84" s="133"/>
      <c r="L84" s="133"/>
      <c r="O84" s="262" t="str">
        <f t="shared" si="1"/>
        <v>nie ubiegam sięMałopolski Konkurs z FizykiLaureat2019/2020</v>
      </c>
      <c r="P84" s="190" t="s">
        <v>90</v>
      </c>
      <c r="Q84" s="187" t="s">
        <v>99</v>
      </c>
      <c r="R84" s="187" t="s">
        <v>2295</v>
      </c>
      <c r="S84" s="187">
        <v>0</v>
      </c>
      <c r="T84" s="187" t="s">
        <v>80</v>
      </c>
    </row>
    <row r="85" spans="11:26" ht="11.25" hidden="1" customHeight="1" x14ac:dyDescent="0.3">
      <c r="K85" s="133"/>
      <c r="L85" s="133"/>
      <c r="O85" s="262" t="str">
        <f t="shared" si="1"/>
        <v>nie ubiegam sięMałopolski Konkurs z FizykiFinalista2019/2020</v>
      </c>
      <c r="P85" s="190" t="s">
        <v>90</v>
      </c>
      <c r="Q85" s="187" t="s">
        <v>100</v>
      </c>
      <c r="R85" s="187" t="s">
        <v>2295</v>
      </c>
      <c r="S85" s="187">
        <v>0</v>
      </c>
      <c r="T85" s="187" t="s">
        <v>80</v>
      </c>
    </row>
    <row r="86" spans="11:26" ht="11.25" hidden="1" customHeight="1" x14ac:dyDescent="0.3">
      <c r="K86" s="133"/>
      <c r="L86" s="133"/>
      <c r="O86" s="262" t="str">
        <f t="shared" si="1"/>
        <v>nie 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P86" s="134" t="str">
        <f>B28</f>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86" s="187" t="s">
        <v>100</v>
      </c>
      <c r="R86" s="187" t="s">
        <v>2295</v>
      </c>
      <c r="S86" s="187">
        <v>0</v>
      </c>
      <c r="T86" s="187" t="s">
        <v>80</v>
      </c>
    </row>
    <row r="87" spans="11:26" ht="11.25" hidden="1" customHeight="1" x14ac:dyDescent="0.3">
      <c r="K87" s="133"/>
      <c r="L87" s="133"/>
      <c r="O87" s="262" t="str">
        <f t="shared" si="1"/>
        <v>nie 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P87" s="190" t="str">
        <f t="shared" ref="P87:P88" si="4">B29</f>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87" s="187" t="s">
        <v>100</v>
      </c>
      <c r="R87" s="187" t="s">
        <v>2295</v>
      </c>
      <c r="S87" s="187">
        <v>0</v>
      </c>
      <c r="T87" s="187" t="s">
        <v>80</v>
      </c>
    </row>
    <row r="88" spans="11:26" ht="11.25" hidden="1" customHeight="1" x14ac:dyDescent="0.3">
      <c r="K88" s="133"/>
      <c r="L88" s="133"/>
      <c r="O88" s="262" t="str">
        <f t="shared" si="1"/>
        <v>nie 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P88" s="134" t="str">
        <f t="shared" si="4"/>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88" s="187" t="s">
        <v>100</v>
      </c>
      <c r="R88" s="187" t="s">
        <v>2295</v>
      </c>
      <c r="S88" s="187">
        <v>0</v>
      </c>
      <c r="T88" s="187" t="s">
        <v>80</v>
      </c>
    </row>
    <row r="89" spans="11:26" ht="11.25" hidden="1" customHeight="1" x14ac:dyDescent="0.3">
      <c r="K89" s="133"/>
      <c r="L89" s="133"/>
      <c r="O89" s="262" t="str">
        <f t="shared" si="1"/>
        <v>nie 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P89" s="190" t="str">
        <f>B28</f>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89" s="187" t="s">
        <v>99</v>
      </c>
      <c r="R89" s="187" t="s">
        <v>2295</v>
      </c>
      <c r="S89" s="187">
        <v>0</v>
      </c>
      <c r="T89" s="187" t="s">
        <v>80</v>
      </c>
    </row>
    <row r="90" spans="11:26" ht="11.25" hidden="1" customHeight="1" x14ac:dyDescent="0.3">
      <c r="K90" s="133"/>
      <c r="L90" s="133"/>
      <c r="O90" s="262" t="str">
        <f t="shared" si="1"/>
        <v>nie 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P90" s="134" t="str">
        <f t="shared" ref="P90:P91" si="5">B29</f>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90" s="187" t="s">
        <v>99</v>
      </c>
      <c r="R90" s="187" t="s">
        <v>2295</v>
      </c>
      <c r="S90" s="187">
        <v>0</v>
      </c>
      <c r="T90" s="187" t="s">
        <v>80</v>
      </c>
    </row>
    <row r="91" spans="11:26" ht="11.25" hidden="1" customHeight="1" x14ac:dyDescent="0.3">
      <c r="K91" s="133"/>
      <c r="L91" s="133"/>
      <c r="O91" s="262" t="str">
        <f t="shared" si="1"/>
        <v>nie ubiegam sięInny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P91" s="190" t="str">
        <f t="shared" si="5"/>
        <v>Inny (podać jaki):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Q91" s="187" t="s">
        <v>99</v>
      </c>
      <c r="R91" s="187" t="s">
        <v>2295</v>
      </c>
      <c r="S91" s="187">
        <v>0</v>
      </c>
      <c r="T91" s="187" t="s">
        <v>80</v>
      </c>
    </row>
    <row r="92" spans="11:26" ht="11.25" hidden="1" customHeight="1" x14ac:dyDescent="0.3">
      <c r="K92" s="133"/>
      <c r="L92" s="133"/>
      <c r="O92" s="167" t="str">
        <f t="shared" ref="O92:O104" si="6">T98&amp;P98&amp;Q98&amp;R98</f>
        <v/>
      </c>
      <c r="P92" s="167" t="str">
        <f t="shared" ref="P92:P111" si="7">U86&amp;Q92&amp;R92&amp;S92</f>
        <v/>
      </c>
      <c r="Q92" s="167" t="str">
        <f t="shared" ref="Q92:Q111" si="8">V86&amp;R92&amp;S92&amp;T92</f>
        <v/>
      </c>
      <c r="R92" s="167" t="str">
        <f t="shared" ref="R92:R111" si="9">W86&amp;S92&amp;T92&amp;U86</f>
        <v/>
      </c>
      <c r="S92" s="167" t="str">
        <f t="shared" ref="S92:S111" si="10">X86&amp;T92&amp;U86&amp;V86</f>
        <v/>
      </c>
      <c r="T92" s="167" t="str">
        <f t="shared" ref="T92:T111" si="11">Y86&amp;U86&amp;V86&amp;W86</f>
        <v/>
      </c>
    </row>
    <row r="93" spans="11:26" ht="11.25" hidden="1" customHeight="1" x14ac:dyDescent="0.3">
      <c r="K93" s="133"/>
      <c r="L93" s="133"/>
      <c r="O93" s="167" t="str">
        <f t="shared" si="6"/>
        <v/>
      </c>
      <c r="P93" s="167" t="str">
        <f t="shared" si="7"/>
        <v/>
      </c>
      <c r="Q93" s="167" t="str">
        <f t="shared" si="8"/>
        <v/>
      </c>
      <c r="R93" s="167" t="str">
        <f t="shared" si="9"/>
        <v/>
      </c>
      <c r="S93" s="167" t="str">
        <f t="shared" si="10"/>
        <v/>
      </c>
      <c r="T93" s="167" t="str">
        <f t="shared" si="11"/>
        <v/>
      </c>
    </row>
    <row r="94" spans="11:26" ht="11.25" hidden="1" customHeight="1" x14ac:dyDescent="0.3">
      <c r="K94" s="133"/>
      <c r="L94" s="133"/>
      <c r="O94" s="167" t="str">
        <f t="shared" si="6"/>
        <v/>
      </c>
      <c r="P94" s="167" t="str">
        <f t="shared" si="7"/>
        <v/>
      </c>
      <c r="Q94" s="167" t="str">
        <f t="shared" si="8"/>
        <v/>
      </c>
      <c r="R94" s="167" t="str">
        <f t="shared" si="9"/>
        <v/>
      </c>
      <c r="S94" s="167" t="str">
        <f t="shared" si="10"/>
        <v/>
      </c>
      <c r="T94" s="167" t="str">
        <f t="shared" si="11"/>
        <v/>
      </c>
    </row>
    <row r="95" spans="11:26" ht="11.25" hidden="1" customHeight="1" x14ac:dyDescent="0.3">
      <c r="K95" s="133"/>
      <c r="L95" s="133"/>
      <c r="O95" s="167" t="str">
        <f t="shared" si="6"/>
        <v/>
      </c>
      <c r="P95" s="167" t="str">
        <f t="shared" si="7"/>
        <v/>
      </c>
      <c r="Q95" s="167" t="str">
        <f t="shared" si="8"/>
        <v/>
      </c>
      <c r="R95" s="167" t="str">
        <f t="shared" si="9"/>
        <v/>
      </c>
      <c r="S95" s="167" t="str">
        <f t="shared" si="10"/>
        <v/>
      </c>
      <c r="T95" s="167" t="str">
        <f t="shared" si="11"/>
        <v/>
      </c>
    </row>
    <row r="96" spans="11:26" ht="11.25" hidden="1" customHeight="1" x14ac:dyDescent="0.3">
      <c r="K96" s="133"/>
      <c r="L96" s="133"/>
      <c r="O96" s="167" t="str">
        <f t="shared" si="6"/>
        <v/>
      </c>
      <c r="P96" s="167" t="str">
        <f t="shared" si="7"/>
        <v/>
      </c>
      <c r="Q96" s="167" t="str">
        <f t="shared" si="8"/>
        <v/>
      </c>
      <c r="R96" s="167" t="str">
        <f t="shared" si="9"/>
        <v/>
      </c>
      <c r="S96" s="167" t="str">
        <f t="shared" si="10"/>
        <v/>
      </c>
      <c r="T96" s="167" t="str">
        <f t="shared" si="11"/>
        <v/>
      </c>
    </row>
    <row r="97" spans="11:20" ht="11.25" hidden="1" customHeight="1" x14ac:dyDescent="0.3">
      <c r="K97" s="133"/>
      <c r="L97" s="133"/>
      <c r="O97" s="167" t="str">
        <f t="shared" si="6"/>
        <v/>
      </c>
      <c r="P97" s="167" t="str">
        <f t="shared" si="7"/>
        <v/>
      </c>
      <c r="Q97" s="167" t="str">
        <f t="shared" si="8"/>
        <v/>
      </c>
      <c r="R97" s="167" t="str">
        <f t="shared" si="9"/>
        <v/>
      </c>
      <c r="S97" s="167" t="str">
        <f t="shared" si="10"/>
        <v/>
      </c>
      <c r="T97" s="167" t="str">
        <f t="shared" si="11"/>
        <v/>
      </c>
    </row>
    <row r="98" spans="11:20" ht="11.25" hidden="1" customHeight="1" x14ac:dyDescent="0.3">
      <c r="K98" s="133"/>
      <c r="L98" s="133"/>
      <c r="O98" s="167" t="str">
        <f t="shared" si="6"/>
        <v/>
      </c>
      <c r="P98" s="167" t="str">
        <f t="shared" si="7"/>
        <v/>
      </c>
      <c r="Q98" s="167" t="str">
        <f t="shared" si="8"/>
        <v/>
      </c>
      <c r="R98" s="167" t="str">
        <f t="shared" si="9"/>
        <v/>
      </c>
      <c r="S98" s="167" t="str">
        <f t="shared" si="10"/>
        <v/>
      </c>
      <c r="T98" s="167" t="str">
        <f t="shared" si="11"/>
        <v/>
      </c>
    </row>
    <row r="99" spans="11:20" ht="11.25" hidden="1" customHeight="1" x14ac:dyDescent="0.3">
      <c r="K99" s="133"/>
      <c r="L99" s="133"/>
      <c r="O99" s="167" t="str">
        <f t="shared" si="6"/>
        <v/>
      </c>
      <c r="P99" s="167" t="str">
        <f t="shared" si="7"/>
        <v/>
      </c>
      <c r="Q99" s="167" t="str">
        <f t="shared" si="8"/>
        <v/>
      </c>
      <c r="R99" s="167" t="str">
        <f t="shared" si="9"/>
        <v/>
      </c>
      <c r="S99" s="167" t="str">
        <f t="shared" si="10"/>
        <v/>
      </c>
      <c r="T99" s="167" t="str">
        <f t="shared" si="11"/>
        <v/>
      </c>
    </row>
    <row r="100" spans="11:20" ht="12" hidden="1" customHeight="1" x14ac:dyDescent="0.3">
      <c r="K100" s="133"/>
      <c r="L100" s="133"/>
      <c r="O100" s="167" t="str">
        <f t="shared" si="6"/>
        <v/>
      </c>
      <c r="P100" s="167" t="str">
        <f t="shared" si="7"/>
        <v/>
      </c>
      <c r="Q100" s="167" t="str">
        <f t="shared" si="8"/>
        <v/>
      </c>
      <c r="R100" s="167" t="str">
        <f t="shared" si="9"/>
        <v/>
      </c>
      <c r="S100" s="167" t="str">
        <f t="shared" si="10"/>
        <v/>
      </c>
      <c r="T100" s="167" t="str">
        <f t="shared" si="11"/>
        <v/>
      </c>
    </row>
    <row r="101" spans="11:20" ht="12" hidden="1" customHeight="1" x14ac:dyDescent="0.3">
      <c r="K101" s="133"/>
      <c r="L101" s="133"/>
      <c r="O101" s="167" t="str">
        <f t="shared" si="6"/>
        <v/>
      </c>
      <c r="P101" s="167" t="str">
        <f t="shared" si="7"/>
        <v/>
      </c>
      <c r="Q101" s="167" t="str">
        <f t="shared" si="8"/>
        <v/>
      </c>
      <c r="R101" s="167" t="str">
        <f t="shared" si="9"/>
        <v/>
      </c>
      <c r="S101" s="167" t="str">
        <f t="shared" si="10"/>
        <v/>
      </c>
      <c r="T101" s="167" t="str">
        <f t="shared" si="11"/>
        <v/>
      </c>
    </row>
    <row r="102" spans="11:20" ht="12" hidden="1" customHeight="1" x14ac:dyDescent="0.3">
      <c r="K102" s="133"/>
      <c r="L102" s="133"/>
      <c r="O102" s="167" t="str">
        <f t="shared" si="6"/>
        <v/>
      </c>
      <c r="P102" s="167" t="str">
        <f t="shared" si="7"/>
        <v/>
      </c>
      <c r="Q102" s="167" t="str">
        <f t="shared" si="8"/>
        <v/>
      </c>
      <c r="R102" s="167" t="str">
        <f t="shared" si="9"/>
        <v/>
      </c>
      <c r="S102" s="167" t="str">
        <f t="shared" si="10"/>
        <v/>
      </c>
      <c r="T102" s="167" t="str">
        <f t="shared" si="11"/>
        <v/>
      </c>
    </row>
    <row r="103" spans="11:20" ht="12" hidden="1" customHeight="1" x14ac:dyDescent="0.3">
      <c r="K103" s="133"/>
      <c r="L103" s="133"/>
      <c r="O103" s="167" t="str">
        <f t="shared" si="6"/>
        <v/>
      </c>
      <c r="P103" s="167" t="str">
        <f t="shared" si="7"/>
        <v/>
      </c>
      <c r="Q103" s="167" t="str">
        <f t="shared" si="8"/>
        <v/>
      </c>
      <c r="R103" s="167" t="str">
        <f t="shared" si="9"/>
        <v/>
      </c>
      <c r="S103" s="167" t="str">
        <f t="shared" si="10"/>
        <v/>
      </c>
      <c r="T103" s="167" t="str">
        <f t="shared" si="11"/>
        <v/>
      </c>
    </row>
    <row r="104" spans="11:20" ht="12" hidden="1" customHeight="1" x14ac:dyDescent="0.3">
      <c r="K104" s="133"/>
      <c r="L104" s="133"/>
      <c r="O104" s="167" t="str">
        <f t="shared" si="6"/>
        <v/>
      </c>
      <c r="P104" s="167" t="str">
        <f t="shared" si="7"/>
        <v/>
      </c>
      <c r="Q104" s="167" t="str">
        <f t="shared" si="8"/>
        <v/>
      </c>
      <c r="R104" s="167" t="str">
        <f t="shared" si="9"/>
        <v/>
      </c>
      <c r="S104" s="167" t="str">
        <f t="shared" si="10"/>
        <v/>
      </c>
      <c r="T104" s="167" t="str">
        <f t="shared" si="11"/>
        <v/>
      </c>
    </row>
    <row r="105" spans="11:20" ht="12" hidden="1" customHeight="1" x14ac:dyDescent="0.3">
      <c r="K105" s="133"/>
      <c r="L105" s="133"/>
      <c r="O105" s="167" t="str">
        <f t="shared" ref="O105" si="12">T111&amp;P111&amp;Q111&amp;R111</f>
        <v/>
      </c>
      <c r="P105" s="167" t="str">
        <f t="shared" si="7"/>
        <v/>
      </c>
      <c r="Q105" s="167" t="str">
        <f t="shared" si="8"/>
        <v/>
      </c>
      <c r="R105" s="167" t="str">
        <f t="shared" si="9"/>
        <v/>
      </c>
      <c r="S105" s="167" t="str">
        <f t="shared" si="10"/>
        <v/>
      </c>
      <c r="T105" s="167" t="str">
        <f t="shared" si="11"/>
        <v/>
      </c>
    </row>
    <row r="106" spans="11:20" ht="12" hidden="1" customHeight="1" x14ac:dyDescent="0.3">
      <c r="K106" s="133"/>
      <c r="L106" s="133"/>
      <c r="O106" s="167"/>
      <c r="P106" s="167" t="str">
        <f t="shared" si="7"/>
        <v/>
      </c>
      <c r="Q106" s="167" t="str">
        <f t="shared" si="8"/>
        <v/>
      </c>
      <c r="R106" s="167" t="str">
        <f t="shared" si="9"/>
        <v/>
      </c>
      <c r="S106" s="167" t="str">
        <f t="shared" si="10"/>
        <v/>
      </c>
      <c r="T106" s="167" t="str">
        <f t="shared" si="11"/>
        <v/>
      </c>
    </row>
    <row r="107" spans="11:20" ht="12" hidden="1" customHeight="1" x14ac:dyDescent="0.3">
      <c r="K107" s="133"/>
      <c r="L107" s="133"/>
      <c r="O107" s="167"/>
      <c r="P107" s="167" t="str">
        <f t="shared" si="7"/>
        <v/>
      </c>
      <c r="Q107" s="167" t="str">
        <f t="shared" si="8"/>
        <v/>
      </c>
      <c r="R107" s="167" t="str">
        <f t="shared" si="9"/>
        <v/>
      </c>
      <c r="S107" s="167" t="str">
        <f t="shared" si="10"/>
        <v/>
      </c>
      <c r="T107" s="167" t="str">
        <f t="shared" si="11"/>
        <v/>
      </c>
    </row>
    <row r="108" spans="11:20" ht="12" hidden="1" customHeight="1" x14ac:dyDescent="0.3">
      <c r="K108" s="133"/>
      <c r="L108" s="133"/>
      <c r="O108" s="167"/>
      <c r="P108" s="167" t="str">
        <f t="shared" si="7"/>
        <v/>
      </c>
      <c r="Q108" s="167" t="str">
        <f t="shared" si="8"/>
        <v/>
      </c>
      <c r="R108" s="167" t="str">
        <f t="shared" si="9"/>
        <v/>
      </c>
      <c r="S108" s="167" t="str">
        <f t="shared" si="10"/>
        <v/>
      </c>
      <c r="T108" s="167" t="str">
        <f t="shared" si="11"/>
        <v/>
      </c>
    </row>
    <row r="109" spans="11:20" ht="12" hidden="1" customHeight="1" x14ac:dyDescent="0.3">
      <c r="K109" s="133"/>
      <c r="L109" s="133"/>
      <c r="O109" s="167" t="str">
        <f t="shared" ref="O109:O168" si="13">T115&amp;P115&amp;Q115&amp;R115</f>
        <v/>
      </c>
      <c r="P109" s="167" t="str">
        <f t="shared" si="7"/>
        <v/>
      </c>
      <c r="Q109" s="167" t="str">
        <f t="shared" si="8"/>
        <v/>
      </c>
      <c r="R109" s="167" t="str">
        <f t="shared" si="9"/>
        <v/>
      </c>
      <c r="S109" s="167" t="str">
        <f t="shared" si="10"/>
        <v/>
      </c>
      <c r="T109" s="167" t="str">
        <f t="shared" si="11"/>
        <v/>
      </c>
    </row>
    <row r="110" spans="11:20" ht="12" hidden="1" customHeight="1" x14ac:dyDescent="0.3">
      <c r="K110" s="133"/>
      <c r="L110" s="133"/>
      <c r="O110" s="167" t="str">
        <f t="shared" si="13"/>
        <v/>
      </c>
      <c r="P110" s="167" t="str">
        <f t="shared" si="7"/>
        <v/>
      </c>
      <c r="Q110" s="167" t="str">
        <f t="shared" si="8"/>
        <v/>
      </c>
      <c r="R110" s="167" t="str">
        <f t="shared" si="9"/>
        <v/>
      </c>
      <c r="S110" s="167" t="str">
        <f t="shared" si="10"/>
        <v/>
      </c>
      <c r="T110" s="167" t="str">
        <f t="shared" si="11"/>
        <v/>
      </c>
    </row>
    <row r="111" spans="11:20" ht="12" hidden="1" customHeight="1" x14ac:dyDescent="0.3">
      <c r="K111" s="133"/>
      <c r="L111" s="133"/>
      <c r="O111" s="167" t="str">
        <f t="shared" si="13"/>
        <v/>
      </c>
      <c r="P111" s="167" t="str">
        <f t="shared" si="7"/>
        <v/>
      </c>
      <c r="Q111" s="167" t="str">
        <f t="shared" si="8"/>
        <v/>
      </c>
      <c r="R111" s="167" t="str">
        <f t="shared" si="9"/>
        <v/>
      </c>
      <c r="S111" s="167" t="str">
        <f t="shared" si="10"/>
        <v/>
      </c>
      <c r="T111" s="167" t="str">
        <f t="shared" si="11"/>
        <v/>
      </c>
    </row>
    <row r="112" spans="11:20" ht="12" hidden="1" customHeight="1" x14ac:dyDescent="0.3">
      <c r="K112" s="133"/>
      <c r="L112" s="133"/>
      <c r="O112" s="167" t="str">
        <f t="shared" si="13"/>
        <v/>
      </c>
      <c r="T112" s="188"/>
    </row>
    <row r="113" spans="11:20" ht="12" hidden="1" customHeight="1" x14ac:dyDescent="0.3">
      <c r="K113" s="133"/>
      <c r="L113" s="133"/>
      <c r="O113" s="167" t="str">
        <f t="shared" si="13"/>
        <v/>
      </c>
      <c r="T113" s="188"/>
    </row>
    <row r="114" spans="11:20" ht="12" hidden="1" customHeight="1" x14ac:dyDescent="0.3">
      <c r="K114" s="133"/>
      <c r="L114" s="133"/>
      <c r="O114" s="167" t="str">
        <f t="shared" si="13"/>
        <v/>
      </c>
      <c r="P114" s="189"/>
      <c r="T114" s="188"/>
    </row>
    <row r="115" spans="11:20" ht="12" hidden="1" customHeight="1" x14ac:dyDescent="0.3">
      <c r="K115" s="133"/>
      <c r="L115" s="133"/>
      <c r="O115" s="167" t="str">
        <f t="shared" si="13"/>
        <v/>
      </c>
      <c r="P115" s="189"/>
      <c r="T115" s="188"/>
    </row>
    <row r="116" spans="11:20" ht="12" hidden="1" customHeight="1" x14ac:dyDescent="0.3">
      <c r="K116" s="133"/>
      <c r="L116" s="133"/>
      <c r="O116" s="167" t="str">
        <f t="shared" si="13"/>
        <v/>
      </c>
      <c r="P116" s="189"/>
      <c r="T116" s="188"/>
    </row>
    <row r="117" spans="11:20" ht="12" hidden="1" customHeight="1" x14ac:dyDescent="0.3">
      <c r="K117" s="133"/>
      <c r="L117" s="133"/>
      <c r="O117" s="167" t="str">
        <f t="shared" si="13"/>
        <v/>
      </c>
      <c r="P117" s="189"/>
      <c r="T117" s="188"/>
    </row>
    <row r="118" spans="11:20" ht="12" hidden="1" customHeight="1" x14ac:dyDescent="0.3">
      <c r="K118" s="133"/>
      <c r="L118" s="133"/>
      <c r="O118" s="167" t="str">
        <f t="shared" si="13"/>
        <v/>
      </c>
      <c r="P118" s="189"/>
      <c r="T118" s="188"/>
    </row>
    <row r="119" spans="11:20" ht="12" hidden="1" customHeight="1" x14ac:dyDescent="0.3">
      <c r="K119" s="133"/>
      <c r="L119" s="133"/>
      <c r="O119" s="167" t="str">
        <f t="shared" si="13"/>
        <v/>
      </c>
      <c r="P119" s="189"/>
      <c r="T119" s="188"/>
    </row>
    <row r="120" spans="11:20" ht="12" hidden="1" customHeight="1" x14ac:dyDescent="0.3">
      <c r="K120" s="133"/>
      <c r="L120" s="133"/>
      <c r="O120" s="167" t="str">
        <f t="shared" si="13"/>
        <v/>
      </c>
      <c r="P120" s="189"/>
      <c r="T120" s="188"/>
    </row>
    <row r="121" spans="11:20" ht="12" hidden="1" customHeight="1" x14ac:dyDescent="0.3">
      <c r="K121" s="133"/>
      <c r="L121" s="133"/>
      <c r="O121" s="167" t="str">
        <f t="shared" si="13"/>
        <v/>
      </c>
      <c r="P121" s="189"/>
      <c r="T121" s="188"/>
    </row>
    <row r="122" spans="11:20" ht="12" hidden="1" customHeight="1" x14ac:dyDescent="0.3">
      <c r="K122" s="133"/>
      <c r="L122" s="133"/>
      <c r="O122" s="167" t="str">
        <f t="shared" si="13"/>
        <v/>
      </c>
      <c r="P122" s="189"/>
      <c r="T122" s="188"/>
    </row>
    <row r="123" spans="11:20" ht="12" hidden="1" customHeight="1" x14ac:dyDescent="0.3">
      <c r="K123" s="133"/>
      <c r="L123" s="133"/>
      <c r="O123" s="167" t="str">
        <f t="shared" si="13"/>
        <v/>
      </c>
      <c r="P123" s="189"/>
      <c r="T123" s="188"/>
    </row>
    <row r="124" spans="11:20" ht="12" hidden="1" customHeight="1" x14ac:dyDescent="0.3">
      <c r="K124" s="133"/>
      <c r="L124" s="133"/>
      <c r="O124" s="167" t="str">
        <f t="shared" si="13"/>
        <v/>
      </c>
      <c r="P124" s="189"/>
      <c r="T124" s="188"/>
    </row>
    <row r="125" spans="11:20" ht="12" hidden="1" customHeight="1" x14ac:dyDescent="0.3">
      <c r="K125" s="133"/>
      <c r="L125" s="133"/>
      <c r="O125" s="167" t="str">
        <f t="shared" si="13"/>
        <v/>
      </c>
      <c r="P125" s="189"/>
      <c r="T125" s="188"/>
    </row>
    <row r="126" spans="11:20" ht="12" hidden="1" customHeight="1" x14ac:dyDescent="0.3">
      <c r="K126" s="133"/>
      <c r="L126" s="133"/>
      <c r="O126" s="167" t="str">
        <f t="shared" si="13"/>
        <v/>
      </c>
      <c r="P126" s="189"/>
      <c r="T126" s="188"/>
    </row>
    <row r="127" spans="11:20" ht="12" hidden="1" customHeight="1" x14ac:dyDescent="0.3">
      <c r="K127" s="133"/>
      <c r="L127" s="133"/>
      <c r="O127" s="167" t="str">
        <f t="shared" si="13"/>
        <v/>
      </c>
      <c r="P127" s="189"/>
      <c r="T127" s="188"/>
    </row>
    <row r="128" spans="11:20" ht="12" hidden="1" customHeight="1" x14ac:dyDescent="0.3">
      <c r="K128" s="133"/>
      <c r="L128" s="133"/>
      <c r="O128" s="167" t="str">
        <f t="shared" si="13"/>
        <v/>
      </c>
      <c r="P128" s="189"/>
      <c r="T128" s="188"/>
    </row>
    <row r="129" spans="11:20" ht="12" hidden="1" customHeight="1" x14ac:dyDescent="0.3">
      <c r="K129" s="133"/>
      <c r="L129" s="133"/>
      <c r="O129" s="167" t="str">
        <f t="shared" si="13"/>
        <v/>
      </c>
      <c r="P129" s="189"/>
      <c r="T129" s="188"/>
    </row>
    <row r="130" spans="11:20" ht="12" hidden="1" customHeight="1" x14ac:dyDescent="0.3">
      <c r="K130" s="133"/>
      <c r="L130" s="133"/>
      <c r="O130" s="167" t="str">
        <f t="shared" si="13"/>
        <v/>
      </c>
      <c r="P130" s="191"/>
      <c r="T130" s="188"/>
    </row>
    <row r="131" spans="11:20" ht="12" hidden="1" customHeight="1" x14ac:dyDescent="0.3">
      <c r="K131" s="133"/>
      <c r="L131" s="133"/>
      <c r="O131" s="167" t="str">
        <f t="shared" si="13"/>
        <v/>
      </c>
      <c r="P131" s="191"/>
      <c r="T131" s="188"/>
    </row>
    <row r="132" spans="11:20" ht="12" hidden="1" customHeight="1" x14ac:dyDescent="0.3">
      <c r="K132" s="133"/>
      <c r="L132" s="133"/>
      <c r="O132" s="167" t="str">
        <f t="shared" si="13"/>
        <v/>
      </c>
      <c r="P132" s="191"/>
      <c r="T132" s="188"/>
    </row>
    <row r="133" spans="11:20" ht="12" hidden="1" customHeight="1" x14ac:dyDescent="0.3">
      <c r="K133" s="133"/>
      <c r="L133" s="133"/>
      <c r="O133" s="167" t="str">
        <f t="shared" si="13"/>
        <v/>
      </c>
      <c r="P133" s="191"/>
      <c r="T133" s="188"/>
    </row>
    <row r="134" spans="11:20" ht="12" hidden="1" customHeight="1" x14ac:dyDescent="0.3">
      <c r="K134" s="133"/>
      <c r="L134" s="133"/>
      <c r="O134" s="167" t="str">
        <f t="shared" si="13"/>
        <v/>
      </c>
      <c r="P134" s="191"/>
      <c r="T134" s="188"/>
    </row>
    <row r="135" spans="11:20" ht="12" hidden="1" customHeight="1" x14ac:dyDescent="0.3">
      <c r="K135" s="133"/>
      <c r="L135" s="133"/>
      <c r="O135" s="167" t="str">
        <f t="shared" si="13"/>
        <v/>
      </c>
      <c r="P135" s="191"/>
      <c r="T135" s="188"/>
    </row>
    <row r="136" spans="11:20" ht="12" hidden="1" customHeight="1" x14ac:dyDescent="0.3">
      <c r="K136" s="133"/>
      <c r="L136" s="133"/>
      <c r="O136" s="167" t="str">
        <f t="shared" si="13"/>
        <v/>
      </c>
      <c r="P136" s="191"/>
      <c r="T136" s="188"/>
    </row>
    <row r="137" spans="11:20" ht="12" hidden="1" customHeight="1" x14ac:dyDescent="0.3">
      <c r="K137" s="133"/>
      <c r="L137" s="133"/>
      <c r="O137" s="167" t="str">
        <f t="shared" si="13"/>
        <v/>
      </c>
      <c r="P137" s="191"/>
      <c r="T137" s="188"/>
    </row>
    <row r="138" spans="11:20" ht="12" hidden="1" customHeight="1" x14ac:dyDescent="0.3">
      <c r="K138" s="133"/>
      <c r="L138" s="133"/>
      <c r="O138" s="167" t="str">
        <f t="shared" si="13"/>
        <v/>
      </c>
      <c r="P138" s="191"/>
      <c r="T138" s="188"/>
    </row>
    <row r="139" spans="11:20" ht="12" hidden="1" customHeight="1" x14ac:dyDescent="0.3">
      <c r="K139" s="133"/>
      <c r="L139" s="133"/>
      <c r="O139" s="167" t="str">
        <f t="shared" si="13"/>
        <v/>
      </c>
      <c r="P139" s="191"/>
      <c r="T139" s="188"/>
    </row>
    <row r="140" spans="11:20" ht="12" hidden="1" customHeight="1" x14ac:dyDescent="0.3">
      <c r="K140" s="133"/>
      <c r="L140" s="133"/>
      <c r="O140" s="167" t="str">
        <f t="shared" si="13"/>
        <v/>
      </c>
      <c r="P140" s="191"/>
      <c r="T140" s="188"/>
    </row>
    <row r="141" spans="11:20" ht="12" hidden="1" customHeight="1" x14ac:dyDescent="0.3">
      <c r="K141" s="133"/>
      <c r="L141" s="133"/>
      <c r="O141" s="167" t="str">
        <f t="shared" si="13"/>
        <v/>
      </c>
      <c r="P141" s="191"/>
      <c r="T141" s="188"/>
    </row>
    <row r="142" spans="11:20" ht="12" hidden="1" customHeight="1" x14ac:dyDescent="0.3">
      <c r="K142" s="133"/>
      <c r="L142" s="133"/>
      <c r="O142" s="167" t="str">
        <f t="shared" si="13"/>
        <v/>
      </c>
      <c r="P142" s="168"/>
      <c r="T142" s="188"/>
    </row>
    <row r="143" spans="11:20" ht="12" hidden="1" customHeight="1" x14ac:dyDescent="0.3">
      <c r="K143" s="133"/>
      <c r="L143" s="133"/>
      <c r="O143" s="167" t="str">
        <f t="shared" si="13"/>
        <v/>
      </c>
      <c r="P143" s="168"/>
      <c r="T143" s="188"/>
    </row>
    <row r="144" spans="11:20" ht="12" hidden="1" customHeight="1" x14ac:dyDescent="0.3">
      <c r="K144" s="133"/>
      <c r="L144" s="133"/>
      <c r="O144" s="167" t="str">
        <f t="shared" si="13"/>
        <v/>
      </c>
      <c r="P144" s="168"/>
      <c r="T144" s="188"/>
    </row>
    <row r="145" spans="11:20" ht="12" hidden="1" customHeight="1" x14ac:dyDescent="0.3">
      <c r="K145" s="133"/>
      <c r="L145" s="133"/>
      <c r="O145" s="167" t="str">
        <f t="shared" si="13"/>
        <v/>
      </c>
      <c r="P145" s="168"/>
      <c r="T145" s="188"/>
    </row>
    <row r="146" spans="11:20" ht="12" hidden="1" customHeight="1" x14ac:dyDescent="0.3">
      <c r="K146" s="133"/>
      <c r="L146" s="133"/>
      <c r="O146" s="167" t="str">
        <f t="shared" si="13"/>
        <v/>
      </c>
      <c r="P146" s="168"/>
      <c r="T146" s="188"/>
    </row>
    <row r="147" spans="11:20" ht="12" hidden="1" customHeight="1" x14ac:dyDescent="0.3">
      <c r="K147" s="133"/>
      <c r="L147" s="133"/>
      <c r="O147" s="167" t="str">
        <f t="shared" si="13"/>
        <v/>
      </c>
      <c r="P147" s="168"/>
      <c r="T147" s="188"/>
    </row>
    <row r="148" spans="11:20" ht="12" hidden="1" customHeight="1" x14ac:dyDescent="0.3">
      <c r="K148" s="133"/>
      <c r="L148" s="133"/>
      <c r="O148" s="167" t="str">
        <f t="shared" si="13"/>
        <v/>
      </c>
      <c r="P148" s="189"/>
      <c r="T148" s="188"/>
    </row>
    <row r="149" spans="11:20" ht="12" hidden="1" customHeight="1" x14ac:dyDescent="0.3">
      <c r="K149" s="133"/>
      <c r="L149" s="133"/>
      <c r="O149" s="167" t="str">
        <f t="shared" si="13"/>
        <v/>
      </c>
      <c r="P149" s="189"/>
      <c r="T149" s="188"/>
    </row>
    <row r="150" spans="11:20" ht="12" hidden="1" customHeight="1" x14ac:dyDescent="0.3">
      <c r="K150" s="133"/>
      <c r="L150" s="133"/>
      <c r="O150" s="167" t="str">
        <f t="shared" si="13"/>
        <v/>
      </c>
      <c r="P150" s="189"/>
      <c r="T150" s="188"/>
    </row>
    <row r="151" spans="11:20" ht="12" hidden="1" customHeight="1" x14ac:dyDescent="0.3">
      <c r="K151" s="133"/>
      <c r="L151" s="133"/>
      <c r="O151" s="167" t="str">
        <f t="shared" si="13"/>
        <v/>
      </c>
      <c r="P151" s="189"/>
      <c r="T151" s="188"/>
    </row>
    <row r="152" spans="11:20" ht="12" hidden="1" customHeight="1" x14ac:dyDescent="0.3">
      <c r="K152" s="133"/>
      <c r="L152" s="133"/>
      <c r="O152" s="167" t="str">
        <f t="shared" si="13"/>
        <v/>
      </c>
      <c r="P152" s="189"/>
      <c r="T152" s="188"/>
    </row>
    <row r="153" spans="11:20" ht="12" hidden="1" customHeight="1" x14ac:dyDescent="0.3">
      <c r="K153" s="133"/>
      <c r="L153" s="133"/>
      <c r="O153" s="167" t="str">
        <f t="shared" si="13"/>
        <v/>
      </c>
      <c r="P153" s="189"/>
      <c r="T153" s="188"/>
    </row>
    <row r="154" spans="11:20" ht="12" hidden="1" customHeight="1" x14ac:dyDescent="0.3">
      <c r="K154" s="133"/>
      <c r="L154" s="133"/>
      <c r="O154" s="167" t="str">
        <f t="shared" si="13"/>
        <v/>
      </c>
      <c r="P154" s="189"/>
      <c r="T154" s="188"/>
    </row>
    <row r="155" spans="11:20" ht="12" hidden="1" customHeight="1" x14ac:dyDescent="0.3">
      <c r="K155" s="133"/>
      <c r="L155" s="133"/>
      <c r="O155" s="167" t="str">
        <f t="shared" si="13"/>
        <v/>
      </c>
      <c r="P155" s="189"/>
      <c r="T155" s="188"/>
    </row>
    <row r="156" spans="11:20" ht="12" hidden="1" customHeight="1" x14ac:dyDescent="0.3">
      <c r="K156" s="133"/>
      <c r="L156" s="133"/>
      <c r="O156" s="167" t="str">
        <f t="shared" si="13"/>
        <v/>
      </c>
      <c r="P156" s="189"/>
      <c r="T156" s="188"/>
    </row>
    <row r="157" spans="11:20" ht="12" hidden="1" customHeight="1" x14ac:dyDescent="0.3">
      <c r="K157" s="133"/>
      <c r="L157" s="133"/>
      <c r="O157" s="167" t="str">
        <f t="shared" si="13"/>
        <v/>
      </c>
      <c r="P157" s="189"/>
      <c r="T157" s="188"/>
    </row>
    <row r="158" spans="11:20" ht="12" hidden="1" customHeight="1" x14ac:dyDescent="0.3">
      <c r="K158" s="133"/>
      <c r="L158" s="133"/>
      <c r="O158" s="167" t="str">
        <f t="shared" si="13"/>
        <v/>
      </c>
      <c r="P158" s="189"/>
      <c r="T158" s="188"/>
    </row>
    <row r="159" spans="11:20" ht="12" hidden="1" customHeight="1" x14ac:dyDescent="0.3">
      <c r="K159" s="133"/>
      <c r="L159" s="133"/>
      <c r="O159" s="167" t="str">
        <f t="shared" si="13"/>
        <v/>
      </c>
      <c r="P159" s="189"/>
      <c r="T159" s="188"/>
    </row>
    <row r="160" spans="11:20" ht="12" hidden="1" customHeight="1" x14ac:dyDescent="0.3">
      <c r="K160" s="133"/>
      <c r="L160" s="133"/>
      <c r="O160" s="167" t="str">
        <f t="shared" si="13"/>
        <v/>
      </c>
      <c r="P160" s="189"/>
      <c r="T160" s="188"/>
    </row>
    <row r="161" spans="11:20" ht="12" hidden="1" customHeight="1" x14ac:dyDescent="0.3">
      <c r="K161" s="133"/>
      <c r="L161" s="133"/>
      <c r="O161" s="167" t="str">
        <f t="shared" si="13"/>
        <v/>
      </c>
      <c r="P161" s="189"/>
      <c r="T161" s="188"/>
    </row>
    <row r="162" spans="11:20" ht="12" hidden="1" customHeight="1" x14ac:dyDescent="0.3">
      <c r="K162" s="133"/>
      <c r="L162" s="133"/>
      <c r="O162" s="167" t="str">
        <f t="shared" si="13"/>
        <v/>
      </c>
      <c r="P162" s="189"/>
      <c r="T162" s="188"/>
    </row>
    <row r="163" spans="11:20" ht="12" hidden="1" customHeight="1" x14ac:dyDescent="0.3">
      <c r="K163" s="133"/>
      <c r="L163" s="133"/>
      <c r="O163" s="167" t="str">
        <f t="shared" si="13"/>
        <v/>
      </c>
      <c r="P163" s="189"/>
      <c r="T163" s="188"/>
    </row>
    <row r="164" spans="11:20" ht="12" hidden="1" customHeight="1" x14ac:dyDescent="0.3">
      <c r="K164" s="133"/>
      <c r="L164" s="133"/>
      <c r="O164" s="167" t="str">
        <f t="shared" si="13"/>
        <v/>
      </c>
      <c r="P164" s="189"/>
      <c r="T164" s="188"/>
    </row>
    <row r="165" spans="11:20" ht="12" hidden="1" customHeight="1" x14ac:dyDescent="0.3">
      <c r="K165" s="133"/>
      <c r="L165" s="133"/>
      <c r="O165" s="167" t="str">
        <f t="shared" si="13"/>
        <v/>
      </c>
      <c r="P165" s="189"/>
      <c r="T165" s="188"/>
    </row>
    <row r="166" spans="11:20" ht="12" hidden="1" customHeight="1" x14ac:dyDescent="0.3">
      <c r="K166" s="133"/>
      <c r="L166" s="133"/>
      <c r="O166" s="167" t="str">
        <f t="shared" si="13"/>
        <v/>
      </c>
      <c r="P166" s="189"/>
      <c r="T166" s="188"/>
    </row>
    <row r="167" spans="11:20" ht="12" hidden="1" customHeight="1" x14ac:dyDescent="0.3">
      <c r="K167" s="133"/>
      <c r="L167" s="133"/>
      <c r="O167" s="167" t="str">
        <f t="shared" si="13"/>
        <v/>
      </c>
      <c r="P167" s="189"/>
      <c r="T167" s="188"/>
    </row>
    <row r="168" spans="11:20" ht="12" hidden="1" customHeight="1" x14ac:dyDescent="0.3">
      <c r="K168" s="133"/>
      <c r="L168" s="133"/>
      <c r="O168" s="167" t="str">
        <f t="shared" si="13"/>
        <v/>
      </c>
      <c r="P168" s="189"/>
      <c r="T168" s="188"/>
    </row>
    <row r="169" spans="11:20" ht="12" hidden="1" customHeight="1" x14ac:dyDescent="0.3">
      <c r="K169" s="133"/>
      <c r="L169" s="133"/>
      <c r="O169" s="167" t="str">
        <f t="shared" ref="O169:O231" si="14">T175&amp;P175&amp;Q175&amp;R175</f>
        <v/>
      </c>
      <c r="P169" s="189"/>
      <c r="T169" s="188"/>
    </row>
    <row r="170" spans="11:20" ht="12" hidden="1" customHeight="1" x14ac:dyDescent="0.3">
      <c r="K170" s="133"/>
      <c r="L170" s="133"/>
      <c r="O170" s="167" t="str">
        <f t="shared" si="14"/>
        <v/>
      </c>
      <c r="P170" s="189"/>
      <c r="T170" s="188"/>
    </row>
    <row r="171" spans="11:20" ht="12" hidden="1" customHeight="1" x14ac:dyDescent="0.3">
      <c r="K171" s="133"/>
      <c r="L171" s="133"/>
      <c r="O171" s="167" t="str">
        <f t="shared" si="14"/>
        <v/>
      </c>
      <c r="P171" s="189"/>
      <c r="T171" s="188"/>
    </row>
    <row r="172" spans="11:20" ht="12" hidden="1" customHeight="1" x14ac:dyDescent="0.3">
      <c r="K172" s="133"/>
      <c r="L172" s="133"/>
      <c r="O172" s="167" t="str">
        <f t="shared" si="14"/>
        <v/>
      </c>
      <c r="P172" s="189"/>
      <c r="T172" s="188"/>
    </row>
    <row r="173" spans="11:20" ht="12" hidden="1" customHeight="1" x14ac:dyDescent="0.3">
      <c r="K173" s="133"/>
      <c r="L173" s="133"/>
      <c r="O173" s="167" t="str">
        <f t="shared" si="14"/>
        <v/>
      </c>
      <c r="P173" s="189"/>
      <c r="T173" s="188"/>
    </row>
    <row r="174" spans="11:20" ht="12" hidden="1" customHeight="1" x14ac:dyDescent="0.3">
      <c r="K174" s="133"/>
      <c r="L174" s="133"/>
      <c r="O174" s="167" t="str">
        <f t="shared" si="14"/>
        <v/>
      </c>
      <c r="P174" s="189"/>
      <c r="T174" s="188"/>
    </row>
    <row r="175" spans="11:20" ht="12" hidden="1" customHeight="1" x14ac:dyDescent="0.3">
      <c r="K175" s="133"/>
      <c r="L175" s="133"/>
      <c r="O175" s="167" t="str">
        <f t="shared" si="14"/>
        <v/>
      </c>
      <c r="P175" s="189"/>
      <c r="T175" s="188"/>
    </row>
    <row r="176" spans="11:20" ht="12" hidden="1" customHeight="1" x14ac:dyDescent="0.3">
      <c r="K176" s="133"/>
      <c r="L176" s="133"/>
      <c r="O176" s="167" t="str">
        <f t="shared" si="14"/>
        <v/>
      </c>
      <c r="P176" s="189"/>
      <c r="T176" s="188"/>
    </row>
    <row r="177" spans="11:20" ht="12" hidden="1" customHeight="1" x14ac:dyDescent="0.3">
      <c r="K177" s="133"/>
      <c r="L177" s="133"/>
      <c r="O177" s="167" t="str">
        <f t="shared" si="14"/>
        <v/>
      </c>
      <c r="P177" s="189"/>
      <c r="T177" s="188"/>
    </row>
    <row r="178" spans="11:20" ht="12" hidden="1" customHeight="1" x14ac:dyDescent="0.3">
      <c r="K178" s="133"/>
      <c r="L178" s="133"/>
      <c r="O178" s="167" t="str">
        <f t="shared" si="14"/>
        <v/>
      </c>
      <c r="P178" s="189"/>
      <c r="T178" s="188"/>
    </row>
    <row r="179" spans="11:20" ht="12" hidden="1" customHeight="1" x14ac:dyDescent="0.3">
      <c r="K179" s="133"/>
      <c r="L179" s="133"/>
      <c r="O179" s="167" t="str">
        <f t="shared" si="14"/>
        <v/>
      </c>
      <c r="P179" s="189"/>
      <c r="T179" s="188"/>
    </row>
    <row r="180" spans="11:20" ht="12" hidden="1" customHeight="1" x14ac:dyDescent="0.3">
      <c r="K180" s="133"/>
      <c r="L180" s="133"/>
      <c r="O180" s="167" t="str">
        <f t="shared" si="14"/>
        <v/>
      </c>
      <c r="P180" s="189"/>
      <c r="T180" s="188"/>
    </row>
    <row r="181" spans="11:20" ht="12" hidden="1" customHeight="1" x14ac:dyDescent="0.3">
      <c r="K181" s="133"/>
      <c r="L181" s="133"/>
      <c r="O181" s="167" t="str">
        <f t="shared" si="14"/>
        <v/>
      </c>
      <c r="P181" s="189"/>
      <c r="T181" s="188"/>
    </row>
    <row r="182" spans="11:20" ht="12" hidden="1" customHeight="1" x14ac:dyDescent="0.3">
      <c r="K182" s="133"/>
      <c r="L182" s="133"/>
      <c r="O182" s="167" t="str">
        <f t="shared" si="14"/>
        <v/>
      </c>
      <c r="P182" s="189"/>
      <c r="T182" s="188"/>
    </row>
    <row r="183" spans="11:20" ht="12" hidden="1" customHeight="1" x14ac:dyDescent="0.3">
      <c r="K183" s="133"/>
      <c r="L183" s="133"/>
      <c r="O183" s="167" t="str">
        <f t="shared" si="14"/>
        <v/>
      </c>
      <c r="P183" s="189"/>
      <c r="T183" s="188"/>
    </row>
    <row r="184" spans="11:20" ht="12" hidden="1" customHeight="1" x14ac:dyDescent="0.3">
      <c r="K184" s="133"/>
      <c r="L184" s="133"/>
      <c r="O184" s="167" t="str">
        <f t="shared" si="14"/>
        <v/>
      </c>
      <c r="P184" s="189"/>
      <c r="T184" s="188"/>
    </row>
    <row r="185" spans="11:20" ht="12" hidden="1" customHeight="1" x14ac:dyDescent="0.3">
      <c r="K185" s="133"/>
      <c r="L185" s="133"/>
      <c r="O185" s="167" t="str">
        <f t="shared" si="14"/>
        <v/>
      </c>
      <c r="P185" s="189"/>
      <c r="T185" s="188"/>
    </row>
    <row r="186" spans="11:20" ht="12" hidden="1" customHeight="1" x14ac:dyDescent="0.3">
      <c r="K186" s="133"/>
      <c r="L186" s="133"/>
      <c r="O186" s="167" t="str">
        <f t="shared" si="14"/>
        <v/>
      </c>
      <c r="P186" s="189"/>
      <c r="T186" s="188"/>
    </row>
    <row r="187" spans="11:20" ht="12" hidden="1" customHeight="1" x14ac:dyDescent="0.3">
      <c r="K187" s="133"/>
      <c r="L187" s="133"/>
      <c r="O187" s="167" t="str">
        <f t="shared" si="14"/>
        <v/>
      </c>
      <c r="P187" s="189"/>
      <c r="T187" s="188"/>
    </row>
    <row r="188" spans="11:20" ht="12" hidden="1" customHeight="1" x14ac:dyDescent="0.3">
      <c r="K188" s="133"/>
      <c r="L188" s="133"/>
      <c r="O188" s="167" t="str">
        <f t="shared" si="14"/>
        <v/>
      </c>
      <c r="P188" s="189"/>
      <c r="T188" s="188"/>
    </row>
    <row r="189" spans="11:20" ht="12" hidden="1" customHeight="1" x14ac:dyDescent="0.3">
      <c r="K189" s="133"/>
      <c r="L189" s="133"/>
      <c r="O189" s="167" t="str">
        <f t="shared" si="14"/>
        <v/>
      </c>
      <c r="P189" s="189"/>
      <c r="T189" s="188"/>
    </row>
    <row r="190" spans="11:20" ht="12" hidden="1" customHeight="1" x14ac:dyDescent="0.3">
      <c r="K190" s="133"/>
      <c r="L190" s="133"/>
      <c r="O190" s="167" t="str">
        <f t="shared" si="14"/>
        <v/>
      </c>
      <c r="P190" s="189"/>
      <c r="T190" s="188"/>
    </row>
    <row r="191" spans="11:20" ht="12" hidden="1" customHeight="1" x14ac:dyDescent="0.3">
      <c r="K191" s="133"/>
      <c r="L191" s="133"/>
      <c r="O191" s="167" t="str">
        <f t="shared" si="14"/>
        <v/>
      </c>
      <c r="P191" s="189"/>
      <c r="T191" s="188"/>
    </row>
    <row r="192" spans="11:20" ht="12" hidden="1" customHeight="1" x14ac:dyDescent="0.3">
      <c r="K192" s="133"/>
      <c r="L192" s="133"/>
      <c r="O192" s="167" t="str">
        <f t="shared" si="14"/>
        <v/>
      </c>
      <c r="P192" s="189"/>
      <c r="T192" s="188"/>
    </row>
    <row r="193" spans="11:20" ht="12" hidden="1" customHeight="1" x14ac:dyDescent="0.3">
      <c r="K193" s="133"/>
      <c r="L193" s="133"/>
      <c r="O193" s="167" t="str">
        <f t="shared" si="14"/>
        <v/>
      </c>
      <c r="P193" s="189"/>
      <c r="T193" s="188"/>
    </row>
    <row r="194" spans="11:20" ht="12" hidden="1" customHeight="1" x14ac:dyDescent="0.3">
      <c r="K194" s="133"/>
      <c r="L194" s="133"/>
      <c r="O194" s="167" t="str">
        <f t="shared" si="14"/>
        <v/>
      </c>
      <c r="P194" s="189"/>
      <c r="T194" s="188"/>
    </row>
    <row r="195" spans="11:20" ht="12" hidden="1" customHeight="1" x14ac:dyDescent="0.3">
      <c r="K195" s="133"/>
      <c r="L195" s="133"/>
      <c r="O195" s="167" t="str">
        <f t="shared" si="14"/>
        <v/>
      </c>
      <c r="P195" s="189"/>
      <c r="T195" s="188"/>
    </row>
    <row r="196" spans="11:20" ht="12" hidden="1" customHeight="1" x14ac:dyDescent="0.3">
      <c r="K196" s="133"/>
      <c r="L196" s="133"/>
      <c r="O196" s="167" t="str">
        <f t="shared" si="14"/>
        <v/>
      </c>
      <c r="P196" s="189"/>
      <c r="T196" s="188"/>
    </row>
    <row r="197" spans="11:20" ht="12" hidden="1" customHeight="1" x14ac:dyDescent="0.3">
      <c r="K197" s="133"/>
      <c r="L197" s="133"/>
      <c r="O197" s="167" t="str">
        <f t="shared" si="14"/>
        <v/>
      </c>
      <c r="P197" s="189"/>
      <c r="T197" s="188"/>
    </row>
    <row r="198" spans="11:20" ht="12" hidden="1" customHeight="1" x14ac:dyDescent="0.3">
      <c r="K198" s="133"/>
      <c r="L198" s="133"/>
      <c r="O198" s="167" t="str">
        <f t="shared" si="14"/>
        <v/>
      </c>
      <c r="P198" s="189"/>
      <c r="T198" s="188"/>
    </row>
    <row r="199" spans="11:20" ht="12" hidden="1" customHeight="1" x14ac:dyDescent="0.3">
      <c r="K199" s="133"/>
      <c r="L199" s="133"/>
      <c r="O199" s="167" t="str">
        <f t="shared" si="14"/>
        <v/>
      </c>
      <c r="P199" s="189"/>
      <c r="T199" s="188"/>
    </row>
    <row r="200" spans="11:20" ht="12" hidden="1" customHeight="1" x14ac:dyDescent="0.3">
      <c r="K200" s="133"/>
      <c r="L200" s="133"/>
      <c r="O200" s="167" t="str">
        <f t="shared" si="14"/>
        <v/>
      </c>
      <c r="P200" s="189"/>
      <c r="T200" s="188"/>
    </row>
    <row r="201" spans="11:20" ht="12" hidden="1" customHeight="1" x14ac:dyDescent="0.3">
      <c r="K201" s="133"/>
      <c r="L201" s="133"/>
      <c r="O201" s="167" t="str">
        <f t="shared" si="14"/>
        <v/>
      </c>
      <c r="P201" s="189"/>
      <c r="T201" s="188"/>
    </row>
    <row r="202" spans="11:20" ht="12" hidden="1" customHeight="1" x14ac:dyDescent="0.3">
      <c r="K202" s="133"/>
      <c r="L202" s="133"/>
      <c r="O202" s="167" t="str">
        <f t="shared" si="14"/>
        <v/>
      </c>
      <c r="P202" s="189"/>
      <c r="T202" s="188"/>
    </row>
    <row r="203" spans="11:20" ht="12" hidden="1" customHeight="1" x14ac:dyDescent="0.3">
      <c r="K203" s="133"/>
      <c r="L203" s="133"/>
      <c r="O203" s="167" t="str">
        <f t="shared" si="14"/>
        <v/>
      </c>
      <c r="P203" s="189"/>
      <c r="T203" s="188"/>
    </row>
    <row r="204" spans="11:20" ht="12" hidden="1" customHeight="1" x14ac:dyDescent="0.3">
      <c r="K204" s="133"/>
      <c r="L204" s="133"/>
      <c r="O204" s="167" t="str">
        <f t="shared" si="14"/>
        <v/>
      </c>
      <c r="P204" s="189"/>
      <c r="T204" s="188"/>
    </row>
    <row r="205" spans="11:20" ht="12" hidden="1" customHeight="1" x14ac:dyDescent="0.3">
      <c r="K205" s="133"/>
      <c r="L205" s="133"/>
      <c r="O205" s="167" t="str">
        <f t="shared" si="14"/>
        <v/>
      </c>
      <c r="P205" s="189"/>
      <c r="T205" s="188"/>
    </row>
    <row r="206" spans="11:20" ht="12" hidden="1" customHeight="1" x14ac:dyDescent="0.3">
      <c r="K206" s="133"/>
      <c r="L206" s="133"/>
      <c r="O206" s="167" t="str">
        <f t="shared" si="14"/>
        <v/>
      </c>
      <c r="P206" s="189"/>
      <c r="T206" s="188"/>
    </row>
    <row r="207" spans="11:20" ht="12" hidden="1" customHeight="1" x14ac:dyDescent="0.3">
      <c r="K207" s="133"/>
      <c r="L207" s="133"/>
      <c r="O207" s="167" t="str">
        <f t="shared" si="14"/>
        <v/>
      </c>
      <c r="P207" s="189"/>
      <c r="T207" s="188"/>
    </row>
    <row r="208" spans="11:20" ht="12" hidden="1" customHeight="1" x14ac:dyDescent="0.3">
      <c r="K208" s="133"/>
      <c r="L208" s="133"/>
      <c r="O208" s="167" t="str">
        <f t="shared" si="14"/>
        <v/>
      </c>
      <c r="P208" s="189"/>
      <c r="T208" s="188"/>
    </row>
    <row r="209" spans="11:20" ht="12" hidden="1" customHeight="1" x14ac:dyDescent="0.3">
      <c r="K209" s="133"/>
      <c r="L209" s="133"/>
      <c r="O209" s="167" t="str">
        <f t="shared" si="14"/>
        <v/>
      </c>
      <c r="P209" s="189"/>
      <c r="T209" s="188"/>
    </row>
    <row r="210" spans="11:20" ht="12" hidden="1" customHeight="1" x14ac:dyDescent="0.3">
      <c r="K210" s="133"/>
      <c r="L210" s="133"/>
      <c r="O210" s="167" t="str">
        <f t="shared" si="14"/>
        <v/>
      </c>
      <c r="P210" s="189"/>
      <c r="T210" s="188"/>
    </row>
    <row r="211" spans="11:20" ht="12" hidden="1" customHeight="1" x14ac:dyDescent="0.3">
      <c r="K211" s="133"/>
      <c r="L211" s="133"/>
      <c r="O211" s="167" t="str">
        <f t="shared" si="14"/>
        <v/>
      </c>
      <c r="P211" s="189"/>
      <c r="T211" s="188"/>
    </row>
    <row r="212" spans="11:20" ht="12" hidden="1" customHeight="1" x14ac:dyDescent="0.3">
      <c r="K212" s="133"/>
      <c r="L212" s="133"/>
      <c r="O212" s="167" t="str">
        <f t="shared" si="14"/>
        <v/>
      </c>
      <c r="P212" s="189"/>
      <c r="T212" s="188"/>
    </row>
    <row r="213" spans="11:20" ht="12" hidden="1" customHeight="1" x14ac:dyDescent="0.3">
      <c r="K213" s="133"/>
      <c r="L213" s="133"/>
      <c r="O213" s="167" t="str">
        <f t="shared" si="14"/>
        <v/>
      </c>
      <c r="P213" s="189"/>
      <c r="T213" s="188"/>
    </row>
    <row r="214" spans="11:20" ht="12" hidden="1" customHeight="1" x14ac:dyDescent="0.3">
      <c r="K214" s="133"/>
      <c r="L214" s="133"/>
      <c r="O214" s="167" t="str">
        <f t="shared" si="14"/>
        <v/>
      </c>
      <c r="P214" s="189"/>
      <c r="T214" s="188"/>
    </row>
    <row r="215" spans="11:20" ht="12" hidden="1" customHeight="1" x14ac:dyDescent="0.3">
      <c r="K215" s="133"/>
      <c r="L215" s="133"/>
      <c r="O215" s="167" t="str">
        <f t="shared" si="14"/>
        <v/>
      </c>
      <c r="P215" s="189"/>
      <c r="T215" s="188"/>
    </row>
    <row r="216" spans="11:20" ht="12" hidden="1" customHeight="1" x14ac:dyDescent="0.3">
      <c r="K216" s="133"/>
      <c r="L216" s="133"/>
      <c r="O216" s="167" t="str">
        <f t="shared" si="14"/>
        <v/>
      </c>
      <c r="P216" s="189"/>
      <c r="T216" s="188"/>
    </row>
    <row r="217" spans="11:20" ht="12" hidden="1" customHeight="1" x14ac:dyDescent="0.3">
      <c r="K217" s="133"/>
      <c r="L217" s="133"/>
      <c r="O217" s="167" t="str">
        <f t="shared" si="14"/>
        <v/>
      </c>
      <c r="P217" s="189"/>
      <c r="T217" s="188"/>
    </row>
    <row r="218" spans="11:20" ht="12" hidden="1" customHeight="1" x14ac:dyDescent="0.3">
      <c r="K218" s="133"/>
      <c r="L218" s="133"/>
      <c r="O218" s="167" t="str">
        <f t="shared" si="14"/>
        <v/>
      </c>
      <c r="P218" s="189"/>
      <c r="T218" s="188"/>
    </row>
    <row r="219" spans="11:20" ht="12" hidden="1" customHeight="1" x14ac:dyDescent="0.3">
      <c r="K219" s="133"/>
      <c r="L219" s="133"/>
      <c r="O219" s="167" t="str">
        <f t="shared" si="14"/>
        <v/>
      </c>
      <c r="P219" s="189"/>
      <c r="T219" s="188"/>
    </row>
    <row r="220" spans="11:20" ht="12" hidden="1" customHeight="1" x14ac:dyDescent="0.3">
      <c r="K220" s="133"/>
      <c r="L220" s="133"/>
      <c r="O220" s="167" t="str">
        <f t="shared" si="14"/>
        <v/>
      </c>
      <c r="P220" s="189"/>
      <c r="T220" s="188"/>
    </row>
    <row r="221" spans="11:20" ht="12" hidden="1" customHeight="1" x14ac:dyDescent="0.3">
      <c r="K221" s="133"/>
      <c r="L221" s="133"/>
      <c r="O221" s="167" t="str">
        <f t="shared" si="14"/>
        <v/>
      </c>
      <c r="P221" s="189"/>
      <c r="T221" s="188"/>
    </row>
    <row r="222" spans="11:20" ht="12" hidden="1" customHeight="1" x14ac:dyDescent="0.3">
      <c r="K222" s="133"/>
      <c r="L222" s="133"/>
      <c r="O222" s="167" t="str">
        <f t="shared" si="14"/>
        <v/>
      </c>
      <c r="P222" s="189"/>
      <c r="T222" s="188"/>
    </row>
    <row r="223" spans="11:20" ht="12" hidden="1" customHeight="1" x14ac:dyDescent="0.3">
      <c r="K223" s="133"/>
      <c r="L223" s="133"/>
      <c r="O223" s="167" t="str">
        <f t="shared" si="14"/>
        <v/>
      </c>
      <c r="P223" s="189"/>
      <c r="T223" s="188"/>
    </row>
    <row r="224" spans="11:20" ht="12" hidden="1" customHeight="1" x14ac:dyDescent="0.3">
      <c r="K224" s="133"/>
      <c r="L224" s="133"/>
      <c r="O224" s="167" t="str">
        <f t="shared" si="14"/>
        <v/>
      </c>
      <c r="P224" s="189"/>
      <c r="T224" s="188"/>
    </row>
    <row r="225" spans="11:20" ht="12" hidden="1" customHeight="1" x14ac:dyDescent="0.3">
      <c r="K225" s="133"/>
      <c r="L225" s="133"/>
      <c r="O225" s="167" t="str">
        <f t="shared" si="14"/>
        <v/>
      </c>
      <c r="P225" s="189"/>
      <c r="T225" s="188"/>
    </row>
    <row r="226" spans="11:20" ht="12" hidden="1" customHeight="1" x14ac:dyDescent="0.3">
      <c r="K226" s="133"/>
      <c r="L226" s="133"/>
      <c r="O226" s="167" t="str">
        <f t="shared" si="14"/>
        <v/>
      </c>
      <c r="P226" s="191"/>
      <c r="T226" s="188"/>
    </row>
    <row r="227" spans="11:20" ht="12" hidden="1" customHeight="1" x14ac:dyDescent="0.3">
      <c r="K227" s="133"/>
      <c r="L227" s="133"/>
      <c r="O227" s="167" t="str">
        <f t="shared" si="14"/>
        <v/>
      </c>
      <c r="P227" s="191"/>
      <c r="T227" s="188"/>
    </row>
    <row r="228" spans="11:20" ht="12" hidden="1" customHeight="1" x14ac:dyDescent="0.3">
      <c r="K228" s="133"/>
      <c r="L228" s="133"/>
      <c r="O228" s="167" t="str">
        <f t="shared" si="14"/>
        <v/>
      </c>
      <c r="P228" s="191"/>
      <c r="T228" s="188"/>
    </row>
    <row r="229" spans="11:20" ht="12" hidden="1" customHeight="1" x14ac:dyDescent="0.3">
      <c r="K229" s="133"/>
      <c r="L229" s="133"/>
      <c r="O229" s="167" t="str">
        <f t="shared" si="14"/>
        <v/>
      </c>
      <c r="P229" s="191"/>
      <c r="T229" s="188"/>
    </row>
    <row r="230" spans="11:20" ht="12" hidden="1" customHeight="1" x14ac:dyDescent="0.3">
      <c r="K230" s="133"/>
      <c r="L230" s="133"/>
      <c r="O230" s="167" t="str">
        <f t="shared" si="14"/>
        <v/>
      </c>
      <c r="P230" s="191"/>
      <c r="T230" s="188"/>
    </row>
    <row r="231" spans="11:20" ht="12" hidden="1" customHeight="1" x14ac:dyDescent="0.3">
      <c r="K231" s="133"/>
      <c r="L231" s="133"/>
      <c r="O231" s="167" t="str">
        <f t="shared" si="14"/>
        <v/>
      </c>
      <c r="P231" s="191"/>
      <c r="T231" s="188"/>
    </row>
    <row r="232" spans="11:20" ht="12" hidden="1" customHeight="1" x14ac:dyDescent="0.3">
      <c r="P232" s="191"/>
      <c r="T232" s="188"/>
    </row>
    <row r="233" spans="11:20" ht="12" hidden="1" customHeight="1" x14ac:dyDescent="0.3">
      <c r="P233" s="191"/>
      <c r="T233" s="188"/>
    </row>
    <row r="234" spans="11:20" ht="12" hidden="1" customHeight="1" x14ac:dyDescent="0.3">
      <c r="P234" s="191"/>
      <c r="T234" s="188"/>
    </row>
    <row r="235" spans="11:20" ht="12" hidden="1" customHeight="1" x14ac:dyDescent="0.3">
      <c r="P235" s="191"/>
      <c r="T235" s="188"/>
    </row>
    <row r="236" spans="11:20" ht="12" hidden="1" customHeight="1" x14ac:dyDescent="0.3">
      <c r="P236" s="191"/>
      <c r="T236" s="188"/>
    </row>
    <row r="237" spans="11:20" ht="12" hidden="1" customHeight="1" x14ac:dyDescent="0.3">
      <c r="P237" s="191"/>
      <c r="T237" s="188"/>
    </row>
    <row r="238" spans="11:20" ht="12" hidden="1" customHeight="1" x14ac:dyDescent="0.3"/>
    <row r="239" spans="11:20" ht="12" hidden="1" customHeight="1" x14ac:dyDescent="0.3"/>
    <row r="240" spans="11:20" ht="12" hidden="1" customHeight="1" x14ac:dyDescent="0.3"/>
    <row r="241" ht="12" hidden="1" customHeight="1" x14ac:dyDescent="0.3"/>
    <row r="242" ht="12" hidden="1" customHeight="1" x14ac:dyDescent="0.3"/>
    <row r="243" ht="12" hidden="1" customHeight="1" x14ac:dyDescent="0.3"/>
    <row r="244" ht="12" hidden="1" customHeight="1" x14ac:dyDescent="0.3"/>
    <row r="245" ht="12" hidden="1" customHeight="1" x14ac:dyDescent="0.3"/>
    <row r="246" ht="12" hidden="1" customHeight="1" x14ac:dyDescent="0.3"/>
    <row r="247" ht="12" hidden="1" customHeight="1" x14ac:dyDescent="0.3"/>
    <row r="248" ht="12" hidden="1" customHeight="1" x14ac:dyDescent="0.3"/>
    <row r="249" ht="12" hidden="1" customHeight="1" x14ac:dyDescent="0.3"/>
    <row r="250" ht="12" hidden="1" customHeight="1" x14ac:dyDescent="0.3"/>
    <row r="251" ht="12" hidden="1" customHeight="1" x14ac:dyDescent="0.3"/>
    <row r="252" ht="12" hidden="1" customHeight="1" x14ac:dyDescent="0.3"/>
    <row r="253" ht="12" hidden="1" customHeight="1" x14ac:dyDescent="0.3"/>
    <row r="254" ht="12" hidden="1" customHeight="1" x14ac:dyDescent="0.3"/>
    <row r="255" ht="12" hidden="1" customHeight="1" x14ac:dyDescent="0.3"/>
    <row r="256" ht="12" hidden="1" customHeight="1" x14ac:dyDescent="0.3"/>
    <row r="257" ht="12" hidden="1" customHeight="1" x14ac:dyDescent="0.3"/>
    <row r="258" ht="12" hidden="1" customHeight="1" x14ac:dyDescent="0.3"/>
    <row r="259" ht="12" hidden="1" customHeight="1" x14ac:dyDescent="0.3"/>
    <row r="260" ht="12" hidden="1" customHeight="1" x14ac:dyDescent="0.3"/>
    <row r="261" ht="12" hidden="1" customHeight="1" x14ac:dyDescent="0.3"/>
    <row r="262" ht="12" hidden="1" customHeight="1" x14ac:dyDescent="0.3"/>
    <row r="263" ht="12" hidden="1" customHeight="1" x14ac:dyDescent="0.3"/>
    <row r="264" ht="12" hidden="1" customHeight="1" x14ac:dyDescent="0.3"/>
    <row r="265" ht="12" hidden="1" customHeight="1" x14ac:dyDescent="0.3"/>
    <row r="266" ht="12" hidden="1" customHeight="1" x14ac:dyDescent="0.3"/>
    <row r="267" ht="12" hidden="1" customHeight="1" x14ac:dyDescent="0.3"/>
    <row r="268" ht="12" hidden="1" customHeight="1" x14ac:dyDescent="0.3"/>
    <row r="269" ht="12" hidden="1" customHeight="1" x14ac:dyDescent="0.3"/>
    <row r="270" ht="12" hidden="1" customHeight="1" x14ac:dyDescent="0.3"/>
    <row r="271" ht="12" hidden="1" customHeight="1" x14ac:dyDescent="0.3"/>
    <row r="272" ht="12" hidden="1" customHeight="1" x14ac:dyDescent="0.3"/>
    <row r="273" ht="12" hidden="1" customHeight="1" x14ac:dyDescent="0.3"/>
    <row r="274" ht="12" hidden="1" customHeight="1" x14ac:dyDescent="0.3"/>
    <row r="275" ht="12" hidden="1" customHeight="1" x14ac:dyDescent="0.3"/>
    <row r="276" ht="12" hidden="1" customHeight="1" x14ac:dyDescent="0.3"/>
    <row r="277" ht="12" hidden="1" customHeight="1" x14ac:dyDescent="0.3"/>
    <row r="278" ht="12" hidden="1" customHeight="1" x14ac:dyDescent="0.3"/>
    <row r="279" ht="12" hidden="1" customHeight="1" x14ac:dyDescent="0.3"/>
    <row r="280" ht="12" hidden="1" customHeight="1" x14ac:dyDescent="0.3"/>
    <row r="281" ht="12" hidden="1" customHeight="1" x14ac:dyDescent="0.3"/>
    <row r="282" ht="12" hidden="1" customHeight="1" x14ac:dyDescent="0.3"/>
    <row r="283" ht="12" hidden="1" customHeight="1" x14ac:dyDescent="0.3"/>
    <row r="284" ht="12" hidden="1" customHeight="1" x14ac:dyDescent="0.3"/>
    <row r="285" ht="12" hidden="1" customHeight="1" x14ac:dyDescent="0.3"/>
    <row r="286" ht="12" hidden="1" customHeight="1" x14ac:dyDescent="0.3"/>
    <row r="287" ht="12" hidden="1" customHeight="1" x14ac:dyDescent="0.3"/>
    <row r="288" ht="12" hidden="1" customHeight="1" x14ac:dyDescent="0.3"/>
    <row r="289" ht="12" hidden="1" customHeight="1" x14ac:dyDescent="0.3"/>
    <row r="290" ht="12" hidden="1" customHeight="1" x14ac:dyDescent="0.3"/>
    <row r="291" ht="12" hidden="1" customHeight="1" x14ac:dyDescent="0.3"/>
    <row r="292" ht="12" hidden="1" customHeight="1" x14ac:dyDescent="0.3"/>
    <row r="293" ht="12" hidden="1" customHeight="1" x14ac:dyDescent="0.3"/>
    <row r="294" ht="12" hidden="1" customHeight="1" x14ac:dyDescent="0.3"/>
    <row r="295" ht="12" hidden="1" customHeight="1" x14ac:dyDescent="0.3"/>
    <row r="296" ht="12" hidden="1" customHeight="1" x14ac:dyDescent="0.3"/>
    <row r="297" ht="12" hidden="1" customHeight="1" x14ac:dyDescent="0.3"/>
    <row r="298" ht="12" hidden="1" customHeight="1" x14ac:dyDescent="0.3"/>
    <row r="299" ht="12" hidden="1" customHeight="1" x14ac:dyDescent="0.3"/>
    <row r="300" ht="12" hidden="1" customHeight="1" x14ac:dyDescent="0.3"/>
    <row r="301" ht="12" hidden="1" customHeight="1" x14ac:dyDescent="0.3"/>
    <row r="302" ht="12" hidden="1" customHeight="1" x14ac:dyDescent="0.3"/>
    <row r="303" ht="12" hidden="1" customHeight="1" x14ac:dyDescent="0.3"/>
    <row r="304" ht="12" hidden="1" customHeight="1" x14ac:dyDescent="0.3"/>
    <row r="305" ht="12" hidden="1" customHeight="1" x14ac:dyDescent="0.3"/>
    <row r="306" ht="12" hidden="1" customHeight="1" x14ac:dyDescent="0.3"/>
    <row r="307" ht="12" hidden="1" customHeight="1" x14ac:dyDescent="0.3"/>
    <row r="308" ht="12" hidden="1" customHeight="1" x14ac:dyDescent="0.3"/>
    <row r="309" ht="12" hidden="1" customHeight="1" x14ac:dyDescent="0.3"/>
    <row r="310" ht="12" hidden="1" customHeight="1" x14ac:dyDescent="0.3"/>
    <row r="311" ht="12" hidden="1" customHeight="1" x14ac:dyDescent="0.3"/>
    <row r="312" ht="12" hidden="1" customHeight="1" x14ac:dyDescent="0.3"/>
    <row r="313" ht="12" hidden="1" customHeight="1" x14ac:dyDescent="0.3"/>
    <row r="314" ht="12" hidden="1" customHeight="1" x14ac:dyDescent="0.3"/>
    <row r="315" ht="12" hidden="1" customHeight="1" x14ac:dyDescent="0.3"/>
    <row r="316" ht="12" hidden="1" customHeight="1" x14ac:dyDescent="0.3"/>
    <row r="317" ht="12" hidden="1" customHeight="1" x14ac:dyDescent="0.3"/>
    <row r="318" ht="12" hidden="1" customHeight="1" x14ac:dyDescent="0.3"/>
    <row r="319" ht="12" hidden="1" customHeight="1" x14ac:dyDescent="0.3"/>
    <row r="320" ht="12" hidden="1" customHeight="1" x14ac:dyDescent="0.3"/>
    <row r="321" ht="12" hidden="1" customHeight="1" x14ac:dyDescent="0.3"/>
    <row r="322" ht="12" hidden="1" customHeight="1" x14ac:dyDescent="0.3"/>
    <row r="323" ht="12" hidden="1" customHeight="1" x14ac:dyDescent="0.3"/>
    <row r="324" ht="12" hidden="1" customHeight="1" x14ac:dyDescent="0.3"/>
    <row r="325" ht="12" hidden="1" customHeight="1" x14ac:dyDescent="0.3"/>
    <row r="326" ht="12" hidden="1" customHeight="1" x14ac:dyDescent="0.3"/>
    <row r="327" ht="12" hidden="1" customHeight="1" x14ac:dyDescent="0.3"/>
    <row r="328" ht="12" hidden="1" customHeight="1" x14ac:dyDescent="0.3"/>
    <row r="329" ht="12" hidden="1" customHeight="1" x14ac:dyDescent="0.3"/>
    <row r="330" ht="12" hidden="1" customHeight="1" x14ac:dyDescent="0.3"/>
    <row r="331" ht="12" hidden="1" customHeight="1" x14ac:dyDescent="0.3"/>
    <row r="332" ht="12" hidden="1" customHeight="1" x14ac:dyDescent="0.3"/>
    <row r="333" ht="12" hidden="1" customHeight="1" x14ac:dyDescent="0.3"/>
    <row r="334" ht="12" hidden="1" customHeight="1" x14ac:dyDescent="0.3"/>
    <row r="335" ht="12" hidden="1" customHeight="1" x14ac:dyDescent="0.3"/>
    <row r="336" ht="12" hidden="1" customHeight="1" x14ac:dyDescent="0.3"/>
    <row r="337" ht="12" hidden="1" customHeight="1" x14ac:dyDescent="0.3"/>
    <row r="338" ht="12" hidden="1" customHeight="1" x14ac:dyDescent="0.3"/>
    <row r="339" ht="12" hidden="1" customHeight="1" x14ac:dyDescent="0.3"/>
    <row r="340" ht="12" hidden="1" customHeight="1" x14ac:dyDescent="0.3"/>
    <row r="341" ht="12" hidden="1" customHeight="1" x14ac:dyDescent="0.3"/>
    <row r="342" ht="12" hidden="1" customHeight="1" x14ac:dyDescent="0.3"/>
    <row r="343" ht="12" hidden="1" customHeight="1" x14ac:dyDescent="0.3"/>
    <row r="344" ht="12" hidden="1" customHeight="1" x14ac:dyDescent="0.3"/>
    <row r="345" ht="12" hidden="1" customHeight="1" x14ac:dyDescent="0.3"/>
    <row r="346" ht="12" hidden="1" customHeight="1" x14ac:dyDescent="0.3"/>
    <row r="347" ht="12" hidden="1" customHeight="1" x14ac:dyDescent="0.3"/>
    <row r="348" ht="12" hidden="1" customHeight="1" x14ac:dyDescent="0.3"/>
    <row r="349" ht="12" hidden="1" customHeight="1" x14ac:dyDescent="0.3"/>
    <row r="350" ht="12" hidden="1" customHeight="1" x14ac:dyDescent="0.3"/>
    <row r="351" ht="12" hidden="1" customHeight="1" x14ac:dyDescent="0.3"/>
    <row r="352" ht="12" hidden="1" customHeight="1" x14ac:dyDescent="0.3"/>
    <row r="353" ht="12" hidden="1" customHeight="1" x14ac:dyDescent="0.3"/>
    <row r="354" ht="12" hidden="1" customHeight="1" x14ac:dyDescent="0.3"/>
    <row r="355" ht="12" hidden="1" customHeight="1" x14ac:dyDescent="0.3"/>
    <row r="356" ht="12" hidden="1" customHeight="1" x14ac:dyDescent="0.3"/>
    <row r="357" ht="12" hidden="1" customHeight="1" x14ac:dyDescent="0.3"/>
    <row r="358" ht="12" hidden="1" customHeight="1" x14ac:dyDescent="0.3"/>
    <row r="359" ht="12" hidden="1" customHeight="1" x14ac:dyDescent="0.3"/>
    <row r="360" ht="12" hidden="1" customHeight="1" x14ac:dyDescent="0.3"/>
    <row r="361" ht="12" hidden="1" customHeight="1" x14ac:dyDescent="0.3"/>
    <row r="362" ht="12" hidden="1" customHeight="1" x14ac:dyDescent="0.3"/>
    <row r="363" ht="12" hidden="1" customHeight="1" x14ac:dyDescent="0.3"/>
    <row r="364" ht="12" hidden="1" customHeight="1" x14ac:dyDescent="0.3"/>
    <row r="365" ht="12" hidden="1" customHeight="1" x14ac:dyDescent="0.3"/>
    <row r="366" ht="12" hidden="1" customHeight="1" x14ac:dyDescent="0.3"/>
    <row r="367" ht="12" hidden="1" customHeight="1" x14ac:dyDescent="0.3"/>
    <row r="368" ht="12" hidden="1" customHeight="1" x14ac:dyDescent="0.3"/>
    <row r="369" ht="12" hidden="1" customHeight="1" x14ac:dyDescent="0.3"/>
    <row r="370" ht="12" hidden="1" customHeight="1" x14ac:dyDescent="0.3"/>
    <row r="371" ht="12" hidden="1" customHeight="1" x14ac:dyDescent="0.3"/>
    <row r="372" ht="12" hidden="1" customHeight="1" x14ac:dyDescent="0.3"/>
    <row r="373" ht="12" hidden="1" customHeight="1" x14ac:dyDescent="0.3"/>
    <row r="374" ht="12" hidden="1" customHeight="1" x14ac:dyDescent="0.3"/>
    <row r="375" ht="12" hidden="1" customHeight="1" x14ac:dyDescent="0.3"/>
    <row r="376" ht="12" hidden="1" customHeight="1" x14ac:dyDescent="0.3"/>
    <row r="377" ht="12" hidden="1" customHeight="1" x14ac:dyDescent="0.3"/>
    <row r="378" ht="12" hidden="1" customHeight="1" x14ac:dyDescent="0.3"/>
    <row r="379" ht="12" hidden="1" customHeight="1" x14ac:dyDescent="0.3"/>
    <row r="380" ht="12" hidden="1" customHeight="1" x14ac:dyDescent="0.3"/>
    <row r="381" ht="12" hidden="1" customHeight="1" x14ac:dyDescent="0.3"/>
    <row r="382" ht="12" hidden="1" customHeight="1" x14ac:dyDescent="0.3"/>
    <row r="383" ht="12" hidden="1" customHeight="1" x14ac:dyDescent="0.3"/>
  </sheetData>
  <sheetProtection algorithmName="SHA-512" hashValue="6GdRbBl8265/XI6U2nn+tFYoOKrkE0ruaNnlNp+1QxSHr8BTuf+K5c8T4m0YRzUu3dVUCFpbQaG1/TYrM7HH+w==" saltValue="cZLid/1+WDj7vtpMyCKLWw==" spinCount="100000" sheet="1" objects="1" scenarios="1"/>
  <sortState ref="K66:K85">
    <sortCondition ref="K66:K85"/>
  </sortState>
  <mergeCells count="23">
    <mergeCell ref="B33:I34"/>
    <mergeCell ref="B30:F30"/>
    <mergeCell ref="B31:H31"/>
    <mergeCell ref="B17:F17"/>
    <mergeCell ref="B18:F18"/>
    <mergeCell ref="B19:F19"/>
    <mergeCell ref="B25:F25"/>
    <mergeCell ref="B27:F27"/>
    <mergeCell ref="B20:F20"/>
    <mergeCell ref="B21:F21"/>
    <mergeCell ref="B22:F22"/>
    <mergeCell ref="B23:F23"/>
    <mergeCell ref="B24:F24"/>
    <mergeCell ref="B26:F26"/>
    <mergeCell ref="B28:F28"/>
    <mergeCell ref="B29:F29"/>
    <mergeCell ref="B1:I1"/>
    <mergeCell ref="B16:F16"/>
    <mergeCell ref="B14:I14"/>
    <mergeCell ref="B8:I12"/>
    <mergeCell ref="B5:F5"/>
    <mergeCell ref="H5:I5"/>
    <mergeCell ref="B6:I6"/>
  </mergeCells>
  <phoneticPr fontId="31" type="noConversion"/>
  <conditionalFormatting sqref="G5">
    <cfRule type="containsText" dxfId="32" priority="12" operator="containsText" text="wybierz">
      <formula>NOT(ISERROR(SEARCH("wybierz",G5)))</formula>
    </cfRule>
  </conditionalFormatting>
  <conditionalFormatting sqref="B17:H27 G28:H30">
    <cfRule type="containsText" dxfId="31" priority="11" operator="containsText" text="wybierz">
      <formula>NOT(ISERROR(SEARCH("wybierz",B17)))</formula>
    </cfRule>
  </conditionalFormatting>
  <conditionalFormatting sqref="B30">
    <cfRule type="containsText" dxfId="30" priority="3" operator="containsText" text="wybierz">
      <formula>NOT(ISERROR(SEARCH("wybierz",B30)))</formula>
    </cfRule>
  </conditionalFormatting>
  <conditionalFormatting sqref="B29">
    <cfRule type="containsText" dxfId="29" priority="4" operator="containsText" text="wybierz">
      <formula>NOT(ISERROR(SEARCH("wybierz",B29)))</formula>
    </cfRule>
  </conditionalFormatting>
  <conditionalFormatting sqref="B28">
    <cfRule type="containsText" dxfId="28" priority="1" operator="containsText" text="wybierz">
      <formula>NOT(ISERROR(SEARCH("wybierz",B28)))</formula>
    </cfRule>
  </conditionalFormatting>
  <dataValidations count="4">
    <dataValidation type="list" allowBlank="1" showInputMessage="1" showErrorMessage="1" error="Błąd oświadczenia" prompt="Należy wybrać z listy rozwijanej" sqref="G5">
      <formula1>$M$5:$M$7</formula1>
    </dataValidation>
    <dataValidation type="list" allowBlank="1" showInputMessage="1" showErrorMessage="1" error="Błąd danych" prompt="Wybierz z listy rozwijanej" sqref="G17:G30">
      <formula1>$M$41:$M$43</formula1>
    </dataValidation>
    <dataValidation type="list" allowBlank="1" showInputMessage="1" showErrorMessage="1" error="Błąd danych" prompt="Wybierz z listy rozwijanej" sqref="B17:B27">
      <formula1>$K$41:$K$51</formula1>
    </dataValidation>
    <dataValidation type="list" allowBlank="1" showInputMessage="1" showErrorMessage="1" sqref="H17:H30">
      <formula1>$L$41:$L$42</formula1>
    </dataValidation>
  </dataValidations>
  <pageMargins left="0.23622047244094491" right="0.23622047244094491" top="0.47244094488188981" bottom="0.74803149606299213" header="0.31496062992125984" footer="0.31496062992125984"/>
  <pageSetup paperSize="9" scale="73" orientation="portrait" r:id="rId1"/>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tabColor rgb="FF0070C0"/>
    <pageSetUpPr fitToPage="1"/>
  </sheetPr>
  <dimension ref="A1:AB489"/>
  <sheetViews>
    <sheetView showGridLines="0" showRowColHeaders="0" topLeftCell="A16" zoomScaleNormal="100" workbookViewId="0">
      <selection activeCell="A22" sqref="A22:XFD1048576"/>
    </sheetView>
  </sheetViews>
  <sheetFormatPr defaultColWidth="0" defaultRowHeight="15" zeroHeight="1" x14ac:dyDescent="0.25"/>
  <cols>
    <col min="1" max="1" width="4.7109375" style="9" customWidth="1"/>
    <col min="2" max="5" width="13.140625" style="9" customWidth="1"/>
    <col min="6" max="6" width="11.7109375" style="9" customWidth="1"/>
    <col min="7" max="7" width="17.7109375" style="9" customWidth="1"/>
    <col min="8" max="8" width="19.28515625" style="9" customWidth="1"/>
    <col min="9" max="9" width="10.5703125" style="9" customWidth="1"/>
    <col min="10" max="10" width="5.42578125" style="9" customWidth="1"/>
    <col min="11" max="12" width="9.140625" style="9" hidden="1" customWidth="1"/>
    <col min="13" max="13" width="121.140625" style="9" hidden="1" customWidth="1"/>
    <col min="14" max="15" width="9.140625" style="9" hidden="1" customWidth="1"/>
    <col min="16" max="16" width="91.140625" style="9" hidden="1" customWidth="1"/>
    <col min="17" max="17" width="95.42578125" style="203" hidden="1" customWidth="1"/>
    <col min="18" max="18" width="95.7109375" style="9" hidden="1" customWidth="1"/>
    <col min="19" max="19" width="16.28515625" style="9" hidden="1" customWidth="1"/>
    <col min="20" max="20" width="15.140625" style="9" hidden="1" customWidth="1"/>
    <col min="21" max="21" width="9.140625" style="9" hidden="1" customWidth="1"/>
    <col min="22" max="22" width="10.28515625" style="9" hidden="1" customWidth="1"/>
    <col min="23" max="23" width="9.140625" style="9" hidden="1" customWidth="1"/>
    <col min="24" max="28" width="9.140625" style="42" hidden="1" customWidth="1"/>
    <col min="29" max="16384" width="9.140625" style="9" hidden="1"/>
  </cols>
  <sheetData>
    <row r="1" spans="2:9" ht="16.5" x14ac:dyDescent="0.3">
      <c r="B1" s="387" t="s">
        <v>2159</v>
      </c>
      <c r="C1" s="388"/>
      <c r="D1" s="388"/>
      <c r="E1" s="388"/>
      <c r="F1" s="388"/>
      <c r="G1" s="388"/>
      <c r="H1" s="388"/>
      <c r="I1" s="388"/>
    </row>
    <row r="2" spans="2:9" ht="2.1" customHeight="1" x14ac:dyDescent="0.3">
      <c r="B2" s="21"/>
      <c r="C2" s="21"/>
      <c r="D2" s="21"/>
      <c r="E2" s="21"/>
      <c r="F2" s="21"/>
      <c r="G2" s="21"/>
      <c r="H2" s="21"/>
      <c r="I2" s="21"/>
    </row>
    <row r="3" spans="2:9" ht="45.95" customHeight="1" x14ac:dyDescent="0.25">
      <c r="B3" s="356" t="s">
        <v>113</v>
      </c>
      <c r="C3" s="357"/>
      <c r="D3" s="357"/>
      <c r="E3" s="357"/>
      <c r="F3" s="358"/>
      <c r="G3" s="63" t="s">
        <v>114</v>
      </c>
      <c r="H3" s="64" t="s">
        <v>108</v>
      </c>
      <c r="I3" s="65" t="s">
        <v>88</v>
      </c>
    </row>
    <row r="4" spans="2:9" ht="42" customHeight="1" x14ac:dyDescent="0.25">
      <c r="B4" s="380" t="s">
        <v>97</v>
      </c>
      <c r="C4" s="381"/>
      <c r="D4" s="381"/>
      <c r="E4" s="381"/>
      <c r="F4" s="382"/>
      <c r="G4" s="204" t="s">
        <v>97</v>
      </c>
      <c r="H4" s="205" t="s">
        <v>97</v>
      </c>
      <c r="I4" s="206" t="str">
        <f>IFERROR(VLOOKUP(P27,$Q$27:$V$152,5,0),"")</f>
        <v/>
      </c>
    </row>
    <row r="5" spans="2:9" ht="42" customHeight="1" x14ac:dyDescent="0.25">
      <c r="B5" s="380" t="s">
        <v>97</v>
      </c>
      <c r="C5" s="381"/>
      <c r="D5" s="381"/>
      <c r="E5" s="381"/>
      <c r="F5" s="382"/>
      <c r="G5" s="204" t="s">
        <v>97</v>
      </c>
      <c r="H5" s="205" t="s">
        <v>97</v>
      </c>
      <c r="I5" s="206" t="str">
        <f t="shared" ref="I5:I17" si="0">IFERROR(VLOOKUP(P28,$Q$27:$V$152,5,0),"")</f>
        <v/>
      </c>
    </row>
    <row r="6" spans="2:9" ht="42" customHeight="1" x14ac:dyDescent="0.25">
      <c r="B6" s="380" t="s">
        <v>97</v>
      </c>
      <c r="C6" s="381"/>
      <c r="D6" s="381"/>
      <c r="E6" s="381"/>
      <c r="F6" s="382"/>
      <c r="G6" s="204" t="s">
        <v>97</v>
      </c>
      <c r="H6" s="205" t="s">
        <v>97</v>
      </c>
      <c r="I6" s="206" t="str">
        <f t="shared" si="0"/>
        <v/>
      </c>
    </row>
    <row r="7" spans="2:9" ht="42" customHeight="1" x14ac:dyDescent="0.25">
      <c r="B7" s="380" t="s">
        <v>97</v>
      </c>
      <c r="C7" s="381"/>
      <c r="D7" s="381"/>
      <c r="E7" s="381"/>
      <c r="F7" s="382"/>
      <c r="G7" s="204" t="s">
        <v>97</v>
      </c>
      <c r="H7" s="205" t="s">
        <v>97</v>
      </c>
      <c r="I7" s="206" t="str">
        <f t="shared" si="0"/>
        <v/>
      </c>
    </row>
    <row r="8" spans="2:9" ht="42" customHeight="1" x14ac:dyDescent="0.25">
      <c r="B8" s="380" t="s">
        <v>97</v>
      </c>
      <c r="C8" s="381"/>
      <c r="D8" s="381"/>
      <c r="E8" s="381"/>
      <c r="F8" s="382"/>
      <c r="G8" s="204" t="s">
        <v>97</v>
      </c>
      <c r="H8" s="205" t="s">
        <v>97</v>
      </c>
      <c r="I8" s="206" t="str">
        <f t="shared" si="0"/>
        <v/>
      </c>
    </row>
    <row r="9" spans="2:9" ht="42" customHeight="1" x14ac:dyDescent="0.25">
      <c r="B9" s="380" t="s">
        <v>97</v>
      </c>
      <c r="C9" s="381"/>
      <c r="D9" s="381"/>
      <c r="E9" s="381"/>
      <c r="F9" s="382"/>
      <c r="G9" s="204" t="s">
        <v>97</v>
      </c>
      <c r="H9" s="205" t="s">
        <v>97</v>
      </c>
      <c r="I9" s="206" t="str">
        <f t="shared" si="0"/>
        <v/>
      </c>
    </row>
    <row r="10" spans="2:9" ht="42" customHeight="1" x14ac:dyDescent="0.25">
      <c r="B10" s="380" t="s">
        <v>97</v>
      </c>
      <c r="C10" s="381"/>
      <c r="D10" s="381"/>
      <c r="E10" s="381"/>
      <c r="F10" s="382"/>
      <c r="G10" s="204" t="s">
        <v>97</v>
      </c>
      <c r="H10" s="205" t="s">
        <v>97</v>
      </c>
      <c r="I10" s="206" t="str">
        <f t="shared" si="0"/>
        <v/>
      </c>
    </row>
    <row r="11" spans="2:9" ht="42" customHeight="1" x14ac:dyDescent="0.25">
      <c r="B11" s="380" t="s">
        <v>97</v>
      </c>
      <c r="C11" s="381"/>
      <c r="D11" s="381"/>
      <c r="E11" s="381"/>
      <c r="F11" s="382"/>
      <c r="G11" s="204" t="s">
        <v>97</v>
      </c>
      <c r="H11" s="205" t="s">
        <v>97</v>
      </c>
      <c r="I11" s="206" t="str">
        <f t="shared" si="0"/>
        <v/>
      </c>
    </row>
    <row r="12" spans="2:9" ht="42" customHeight="1" x14ac:dyDescent="0.25">
      <c r="B12" s="380" t="s">
        <v>97</v>
      </c>
      <c r="C12" s="381"/>
      <c r="D12" s="381"/>
      <c r="E12" s="381"/>
      <c r="F12" s="382"/>
      <c r="G12" s="204" t="s">
        <v>97</v>
      </c>
      <c r="H12" s="205" t="s">
        <v>97</v>
      </c>
      <c r="I12" s="206" t="str">
        <f>IFERROR(VLOOKUP(P35,$Q$27:$V$152,5,0),"")</f>
        <v/>
      </c>
    </row>
    <row r="13" spans="2:9" ht="42" customHeight="1" x14ac:dyDescent="0.25">
      <c r="B13" s="380" t="s">
        <v>97</v>
      </c>
      <c r="C13" s="381"/>
      <c r="D13" s="381"/>
      <c r="E13" s="381"/>
      <c r="F13" s="382"/>
      <c r="G13" s="204" t="s">
        <v>97</v>
      </c>
      <c r="H13" s="205" t="s">
        <v>97</v>
      </c>
      <c r="I13" s="206" t="str">
        <f t="shared" si="0"/>
        <v/>
      </c>
    </row>
    <row r="14" spans="2:9" ht="42" customHeight="1" x14ac:dyDescent="0.25">
      <c r="B14" s="380" t="s">
        <v>97</v>
      </c>
      <c r="C14" s="381"/>
      <c r="D14" s="381"/>
      <c r="E14" s="381"/>
      <c r="F14" s="382"/>
      <c r="G14" s="204" t="s">
        <v>97</v>
      </c>
      <c r="H14" s="205" t="s">
        <v>97</v>
      </c>
      <c r="I14" s="206" t="str">
        <f t="shared" si="0"/>
        <v/>
      </c>
    </row>
    <row r="15" spans="2:9" ht="99" customHeight="1" x14ac:dyDescent="0.25">
      <c r="B15" s="372" t="s">
        <v>2183</v>
      </c>
      <c r="C15" s="373"/>
      <c r="D15" s="373"/>
      <c r="E15" s="373"/>
      <c r="F15" s="374"/>
      <c r="G15" s="204" t="s">
        <v>97</v>
      </c>
      <c r="H15" s="207" t="s">
        <v>97</v>
      </c>
      <c r="I15" s="206" t="str">
        <f t="shared" si="0"/>
        <v/>
      </c>
    </row>
    <row r="16" spans="2:9" ht="99" customHeight="1" x14ac:dyDescent="0.25">
      <c r="B16" s="372" t="s">
        <v>2183</v>
      </c>
      <c r="C16" s="373"/>
      <c r="D16" s="373"/>
      <c r="E16" s="373"/>
      <c r="F16" s="374"/>
      <c r="G16" s="204" t="s">
        <v>97</v>
      </c>
      <c r="H16" s="207" t="s">
        <v>97</v>
      </c>
      <c r="I16" s="206" t="str">
        <f t="shared" si="0"/>
        <v/>
      </c>
    </row>
    <row r="17" spans="2:28" ht="99" customHeight="1" x14ac:dyDescent="0.25">
      <c r="B17" s="372" t="s">
        <v>2183</v>
      </c>
      <c r="C17" s="373"/>
      <c r="D17" s="373"/>
      <c r="E17" s="373"/>
      <c r="F17" s="374"/>
      <c r="G17" s="204" t="s">
        <v>97</v>
      </c>
      <c r="H17" s="207" t="s">
        <v>97</v>
      </c>
      <c r="I17" s="206" t="str">
        <f t="shared" si="0"/>
        <v/>
      </c>
    </row>
    <row r="18" spans="2:28" ht="15" customHeight="1" x14ac:dyDescent="0.3">
      <c r="B18" s="375" t="s">
        <v>116</v>
      </c>
      <c r="C18" s="376"/>
      <c r="D18" s="376"/>
      <c r="E18" s="376"/>
      <c r="F18" s="376"/>
      <c r="G18" s="376"/>
      <c r="H18" s="376"/>
      <c r="I18" s="67">
        <f>SUM(I4:I17)</f>
        <v>0</v>
      </c>
    </row>
    <row r="19" spans="2:28" ht="2.1" customHeight="1" x14ac:dyDescent="0.25"/>
    <row r="20" spans="2:28" ht="25.5" customHeight="1" x14ac:dyDescent="0.25">
      <c r="B20" s="383" t="s">
        <v>2182</v>
      </c>
      <c r="C20" s="384"/>
      <c r="D20" s="384"/>
      <c r="E20" s="384"/>
      <c r="F20" s="384"/>
      <c r="G20" s="384"/>
      <c r="H20" s="384"/>
      <c r="I20" s="384"/>
      <c r="L20" s="254"/>
    </row>
    <row r="21" spans="2:28" ht="25.5" customHeight="1" x14ac:dyDescent="0.25">
      <c r="B21" s="385"/>
      <c r="C21" s="386"/>
      <c r="D21" s="386"/>
      <c r="E21" s="386"/>
      <c r="F21" s="386"/>
      <c r="G21" s="386"/>
      <c r="H21" s="386"/>
      <c r="I21" s="386"/>
    </row>
    <row r="22" spans="2:28" ht="30" hidden="1" customHeight="1" x14ac:dyDescent="0.25">
      <c r="B22" s="68"/>
      <c r="C22" s="68"/>
      <c r="D22" s="68"/>
      <c r="E22" s="68"/>
      <c r="F22" s="68"/>
      <c r="G22" s="68"/>
      <c r="H22" s="68"/>
      <c r="I22" s="68"/>
    </row>
    <row r="23" spans="2:28" s="133" customFormat="1" ht="13.5" hidden="1" customHeight="1" x14ac:dyDescent="0.25">
      <c r="M23" s="134" t="s">
        <v>126</v>
      </c>
      <c r="Q23" s="198"/>
      <c r="X23" s="166"/>
      <c r="Y23" s="166"/>
      <c r="Z23" s="166"/>
      <c r="AA23" s="166"/>
      <c r="AB23" s="166"/>
    </row>
    <row r="24" spans="2:28" s="133" customFormat="1" ht="13.5" hidden="1" customHeight="1" x14ac:dyDescent="0.25">
      <c r="B24" s="133" t="s">
        <v>2184</v>
      </c>
      <c r="M24" s="134">
        <f>COUNT(I4:I17)</f>
        <v>0</v>
      </c>
      <c r="Q24" s="198"/>
      <c r="X24" s="166"/>
      <c r="Y24" s="166"/>
      <c r="Z24" s="166"/>
      <c r="AA24" s="166"/>
      <c r="AB24" s="166"/>
    </row>
    <row r="25" spans="2:28" s="133" customFormat="1" ht="13.5" hidden="1" customHeight="1" x14ac:dyDescent="0.25">
      <c r="B25" s="133" t="s">
        <v>2184</v>
      </c>
      <c r="K25" s="201" t="str">
        <f>'STRONA 5'!G5</f>
        <v>- wybierz -</v>
      </c>
      <c r="Q25" s="198"/>
      <c r="X25" s="166"/>
      <c r="Y25" s="166"/>
      <c r="Z25" s="166"/>
      <c r="AA25" s="166"/>
      <c r="AB25" s="166"/>
    </row>
    <row r="26" spans="2:28" s="133" customFormat="1" ht="13.5" hidden="1" customHeight="1" x14ac:dyDescent="0.25">
      <c r="B26" s="133" t="s">
        <v>2184</v>
      </c>
      <c r="P26" s="166"/>
      <c r="Q26" s="198"/>
      <c r="X26" s="166"/>
      <c r="Y26" s="166"/>
      <c r="Z26" s="166"/>
      <c r="AA26" s="166"/>
      <c r="AB26" s="166"/>
    </row>
    <row r="27" spans="2:28" s="133" customFormat="1" ht="13.5" hidden="1" customHeight="1" x14ac:dyDescent="0.25">
      <c r="B27" s="133" t="b">
        <f>B24=B15</f>
        <v>1</v>
      </c>
      <c r="M27" s="199" t="s">
        <v>2299</v>
      </c>
      <c r="N27" s="133" t="s">
        <v>2295</v>
      </c>
      <c r="O27" s="133" t="s">
        <v>99</v>
      </c>
      <c r="P27" s="201" t="str">
        <f t="shared" ref="P27:P40" si="1">$K$25&amp;B4&amp;G4&amp;H4</f>
        <v>- wybierz -- wybierz -- wybierz -- wybierz -</v>
      </c>
      <c r="Q27" s="198" t="str">
        <f>V27&amp;R27&amp;S27&amp;T27</f>
        <v>ubiegam sięOgólnopolska Olimpiada Języka Niemieckiego – Wyższa Szkoła Języków Obcych im. Samuela Lindego w PoznaniuLaureat2019/2020</v>
      </c>
      <c r="R27" s="189" t="s">
        <v>2305</v>
      </c>
      <c r="S27" s="133" t="s">
        <v>99</v>
      </c>
      <c r="T27" s="133" t="s">
        <v>2295</v>
      </c>
      <c r="U27" s="133">
        <v>40</v>
      </c>
      <c r="V27" s="133" t="s">
        <v>79</v>
      </c>
      <c r="X27" s="196"/>
      <c r="Y27" s="166"/>
      <c r="Z27" s="166"/>
      <c r="AA27" s="166"/>
      <c r="AB27" s="166"/>
    </row>
    <row r="28" spans="2:28" s="133" customFormat="1" ht="13.5" hidden="1" customHeight="1" x14ac:dyDescent="0.25">
      <c r="B28" s="133" t="b">
        <f>B25=B16</f>
        <v>1</v>
      </c>
      <c r="M28" s="200" t="s">
        <v>2298</v>
      </c>
      <c r="N28" s="136" t="s">
        <v>97</v>
      </c>
      <c r="O28" s="133" t="s">
        <v>100</v>
      </c>
      <c r="P28" s="201" t="str">
        <f t="shared" si="1"/>
        <v>- wybierz -- wybierz -- wybierz -- wybierz -</v>
      </c>
      <c r="Q28" s="198" t="str">
        <f t="shared" ref="Q28:Q94" si="2">V28&amp;R28&amp;S28&amp;T28</f>
        <v>ubiegam sięOgólnopolska Olimpiada Języka Niemieckiego – Wyższa Szkoła Języków Obcych im. Samuela Lindego w PoznaniuFinalista2019/2020</v>
      </c>
      <c r="R28" s="189" t="s">
        <v>2305</v>
      </c>
      <c r="S28" s="133" t="s">
        <v>100</v>
      </c>
      <c r="T28" s="133" t="s">
        <v>2295</v>
      </c>
      <c r="U28" s="133">
        <v>30</v>
      </c>
      <c r="V28" s="133" t="s">
        <v>79</v>
      </c>
      <c r="X28" s="196"/>
      <c r="Y28" s="166"/>
      <c r="Z28" s="166"/>
      <c r="AA28" s="166"/>
      <c r="AB28" s="166"/>
    </row>
    <row r="29" spans="2:28" s="133" customFormat="1" ht="13.5" hidden="1" customHeight="1" x14ac:dyDescent="0.25">
      <c r="B29" s="133" t="b">
        <f>B26=B17</f>
        <v>1</v>
      </c>
      <c r="M29" s="200" t="s">
        <v>101</v>
      </c>
      <c r="O29" s="133" t="s">
        <v>109</v>
      </c>
      <c r="P29" s="201" t="str">
        <f t="shared" si="1"/>
        <v>- wybierz -- wybierz -- wybierz -- wybierz -</v>
      </c>
      <c r="Q29" s="198" t="str">
        <f t="shared" si="2"/>
        <v>ubiegam sięOgólnopolska Olimpiada Języka Niemieckiego – Wyższa Szkoła Języków Obcych im. Samuela Lindego w PoznaniuUczestnik2019/2020</v>
      </c>
      <c r="R29" s="189" t="s">
        <v>2305</v>
      </c>
      <c r="S29" s="133" t="s">
        <v>109</v>
      </c>
      <c r="T29" s="133" t="s">
        <v>2295</v>
      </c>
      <c r="U29" s="133">
        <v>20</v>
      </c>
      <c r="V29" s="133" t="s">
        <v>79</v>
      </c>
      <c r="X29" s="196"/>
      <c r="Y29" s="166"/>
      <c r="Z29" s="166"/>
      <c r="AA29" s="166"/>
      <c r="AB29" s="166"/>
    </row>
    <row r="30" spans="2:28" s="133" customFormat="1" ht="13.5" hidden="1" customHeight="1" x14ac:dyDescent="0.25">
      <c r="M30" s="200" t="s">
        <v>102</v>
      </c>
      <c r="O30" s="136" t="s">
        <v>97</v>
      </c>
      <c r="P30" s="201" t="str">
        <f t="shared" si="1"/>
        <v>- wybierz -- wybierz -- wybierz -- wybierz -</v>
      </c>
      <c r="Q30" s="198" t="str">
        <f t="shared" si="2"/>
        <v>ubiegam sięOgólnopolska Olimpiada o Diamentowy Indeks AGH – Akademia Górniczo-Hutnicza im. Stanisława Staszica w KrakowieLaureat2019/2020</v>
      </c>
      <c r="R30" s="189" t="s">
        <v>2301</v>
      </c>
      <c r="S30" s="133" t="s">
        <v>99</v>
      </c>
      <c r="T30" s="133" t="s">
        <v>2295</v>
      </c>
      <c r="U30" s="133">
        <v>40</v>
      </c>
      <c r="V30" s="133" t="s">
        <v>79</v>
      </c>
      <c r="X30" s="196"/>
      <c r="Y30" s="166"/>
      <c r="Z30" s="166"/>
      <c r="AA30" s="166"/>
      <c r="AB30" s="166"/>
    </row>
    <row r="31" spans="2:28" s="133" customFormat="1" ht="13.5" hidden="1" customHeight="1" x14ac:dyDescent="0.25">
      <c r="M31" s="200" t="s">
        <v>2300</v>
      </c>
      <c r="P31" s="201" t="str">
        <f t="shared" si="1"/>
        <v>- wybierz -- wybierz -- wybierz -- wybierz -</v>
      </c>
      <c r="Q31" s="198" t="str">
        <f t="shared" si="2"/>
        <v>ubiegam sięOgólnopolska Olimpiada o Diamentowy Indeks AGH – Akademia Górniczo-Hutnicza im. Stanisława Staszica w KrakowieFinalista2019/2020</v>
      </c>
      <c r="R31" s="189" t="s">
        <v>2301</v>
      </c>
      <c r="S31" s="133" t="s">
        <v>100</v>
      </c>
      <c r="T31" s="133" t="s">
        <v>2295</v>
      </c>
      <c r="U31" s="133">
        <v>30</v>
      </c>
      <c r="V31" s="133" t="s">
        <v>79</v>
      </c>
      <c r="X31" s="196"/>
      <c r="Y31" s="166"/>
      <c r="Z31" s="166"/>
      <c r="AA31" s="166"/>
      <c r="AB31" s="166"/>
    </row>
    <row r="32" spans="2:28" s="133" customFormat="1" ht="13.5" hidden="1" customHeight="1" x14ac:dyDescent="0.25">
      <c r="M32" s="200" t="s">
        <v>103</v>
      </c>
      <c r="P32" s="201" t="str">
        <f t="shared" si="1"/>
        <v>- wybierz -- wybierz -- wybierz -- wybierz -</v>
      </c>
      <c r="Q32" s="198" t="str">
        <f t="shared" si="2"/>
        <v>ubiegam sięOgólnopolska Olimpiada o Diamentowy Indeks AGH – Akademia Górniczo-Hutnicza im. Stanisława Staszica w KrakowieUczestnik2019/2020</v>
      </c>
      <c r="R32" s="189" t="s">
        <v>2301</v>
      </c>
      <c r="S32" s="133" t="s">
        <v>109</v>
      </c>
      <c r="T32" s="133" t="s">
        <v>2295</v>
      </c>
      <c r="U32" s="133">
        <v>20</v>
      </c>
      <c r="V32" s="133" t="s">
        <v>79</v>
      </c>
      <c r="X32" s="196"/>
      <c r="Y32" s="166"/>
      <c r="Z32" s="166"/>
      <c r="AA32" s="166"/>
      <c r="AB32" s="166"/>
    </row>
    <row r="33" spans="13:28" s="133" customFormat="1" ht="13.5" hidden="1" customHeight="1" x14ac:dyDescent="0.25">
      <c r="M33" s="200" t="s">
        <v>2301</v>
      </c>
      <c r="P33" s="201" t="str">
        <f t="shared" si="1"/>
        <v>- wybierz -- wybierz -- wybierz -- wybierz -</v>
      </c>
      <c r="Q33" s="198" t="str">
        <f t="shared" si="2"/>
        <v>ubiegam sięOlimpiada  Matematyczna Juniorów – Stowarzyszenie na Rzecz Edukacji Matematycznej w WarszawieLaureat2019/2020</v>
      </c>
      <c r="R33" s="189" t="s">
        <v>2300</v>
      </c>
      <c r="S33" s="133" t="s">
        <v>99</v>
      </c>
      <c r="T33" s="133" t="s">
        <v>2295</v>
      </c>
      <c r="U33" s="133">
        <v>40</v>
      </c>
      <c r="V33" s="133" t="s">
        <v>79</v>
      </c>
      <c r="X33" s="196"/>
      <c r="Y33" s="166"/>
      <c r="Z33" s="166"/>
      <c r="AA33" s="166"/>
      <c r="AB33" s="166"/>
    </row>
    <row r="34" spans="13:28" s="133" customFormat="1" ht="13.5" hidden="1" customHeight="1" x14ac:dyDescent="0.25">
      <c r="M34" s="200" t="s">
        <v>2302</v>
      </c>
      <c r="P34" s="201" t="str">
        <f t="shared" si="1"/>
        <v>- wybierz -- wybierz -- wybierz -- wybierz -</v>
      </c>
      <c r="Q34" s="198" t="str">
        <f t="shared" si="2"/>
        <v>ubiegam sięOlimpiada  Matematyczna Juniorów – Stowarzyszenie na Rzecz Edukacji Matematycznej w WarszawieFinalista2019/2020</v>
      </c>
      <c r="R34" s="189" t="s">
        <v>2300</v>
      </c>
      <c r="S34" s="133" t="s">
        <v>100</v>
      </c>
      <c r="T34" s="133" t="s">
        <v>2295</v>
      </c>
      <c r="U34" s="133">
        <v>30</v>
      </c>
      <c r="V34" s="133" t="s">
        <v>79</v>
      </c>
      <c r="X34" s="196"/>
      <c r="Y34" s="166"/>
      <c r="Z34" s="166"/>
      <c r="AA34" s="166"/>
      <c r="AB34" s="166"/>
    </row>
    <row r="35" spans="13:28" s="133" customFormat="1" ht="13.5" hidden="1" customHeight="1" x14ac:dyDescent="0.25">
      <c r="M35" s="200" t="s">
        <v>2146</v>
      </c>
      <c r="P35" s="201" t="str">
        <f t="shared" si="1"/>
        <v>- wybierz -- wybierz -- wybierz -- wybierz -</v>
      </c>
      <c r="Q35" s="198" t="str">
        <f t="shared" si="2"/>
        <v>ubiegam sięOlimpiada  Matematyczna Juniorów – Stowarzyszenie na Rzecz Edukacji Matematycznej w WarszawieUczestnik2019/2020</v>
      </c>
      <c r="R35" s="189" t="s">
        <v>2300</v>
      </c>
      <c r="S35" s="133" t="s">
        <v>109</v>
      </c>
      <c r="T35" s="133" t="s">
        <v>2295</v>
      </c>
      <c r="U35" s="133">
        <v>20</v>
      </c>
      <c r="V35" s="133" t="s">
        <v>79</v>
      </c>
      <c r="X35" s="196"/>
      <c r="Y35" s="166"/>
      <c r="Z35" s="166"/>
      <c r="AA35" s="166"/>
      <c r="AB35" s="166"/>
    </row>
    <row r="36" spans="13:28" s="133" customFormat="1" ht="13.5" hidden="1" customHeight="1" x14ac:dyDescent="0.25">
      <c r="M36" s="200" t="s">
        <v>2304</v>
      </c>
      <c r="P36" s="201" t="str">
        <f t="shared" si="1"/>
        <v>- wybierz -- wybierz -- wybierz -- wybierz -</v>
      </c>
      <c r="Q36" s="198" t="str">
        <f t="shared" si="2"/>
        <v>ubiegam sięOlimpiada Astronomiczna – Planetarium i Obserwatorium Astronomiczne im. Mikołaja Kopernika w ChorzowieLaureat2019/2020</v>
      </c>
      <c r="R36" s="189" t="s">
        <v>2180</v>
      </c>
      <c r="S36" s="133" t="s">
        <v>99</v>
      </c>
      <c r="T36" s="133" t="s">
        <v>2295</v>
      </c>
      <c r="U36" s="133">
        <v>40</v>
      </c>
      <c r="V36" s="133" t="s">
        <v>79</v>
      </c>
      <c r="X36" s="196"/>
      <c r="Y36" s="166"/>
      <c r="Z36" s="166"/>
      <c r="AA36" s="166"/>
      <c r="AB36" s="166"/>
    </row>
    <row r="37" spans="13:28" s="133" customFormat="1" ht="13.5" hidden="1" customHeight="1" x14ac:dyDescent="0.25">
      <c r="M37" s="200" t="s">
        <v>2303</v>
      </c>
      <c r="P37" s="201" t="str">
        <f t="shared" si="1"/>
        <v>- wybierz -- wybierz -- wybierz -- wybierz -</v>
      </c>
      <c r="Q37" s="198" t="str">
        <f t="shared" si="2"/>
        <v>ubiegam sięOlimpiada Astronomiczna – Planetarium i Obserwatorium Astronomiczne im. Mikołaja Kopernika w ChorzowieFinalista2019/2020</v>
      </c>
      <c r="R37" s="189" t="s">
        <v>2180</v>
      </c>
      <c r="S37" s="133" t="s">
        <v>100</v>
      </c>
      <c r="T37" s="133" t="s">
        <v>2295</v>
      </c>
      <c r="U37" s="133">
        <v>30</v>
      </c>
      <c r="V37" s="133" t="s">
        <v>79</v>
      </c>
      <c r="X37" s="196"/>
      <c r="Y37" s="166"/>
      <c r="Z37" s="166"/>
      <c r="AA37" s="166"/>
      <c r="AB37" s="166"/>
    </row>
    <row r="38" spans="13:28" s="133" customFormat="1" ht="13.5" hidden="1" customHeight="1" x14ac:dyDescent="0.25">
      <c r="M38" s="200" t="s">
        <v>105</v>
      </c>
      <c r="P38" s="201" t="str">
        <f t="shared" si="1"/>
        <v>- wybierz -Inna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 wybierz -- wybierz -</v>
      </c>
      <c r="Q38" s="198" t="str">
        <f t="shared" si="2"/>
        <v>ubiegam sięOlimpiada Astronomiczna – Planetarium i Obserwatorium Astronomiczne im. Mikołaja Kopernika w ChorzowieUczestnik2019/2020</v>
      </c>
      <c r="R38" s="189" t="s">
        <v>2180</v>
      </c>
      <c r="S38" s="133" t="s">
        <v>109</v>
      </c>
      <c r="T38" s="133" t="s">
        <v>2295</v>
      </c>
      <c r="U38" s="133">
        <v>20</v>
      </c>
      <c r="V38" s="133" t="s">
        <v>79</v>
      </c>
      <c r="X38" s="196"/>
      <c r="Y38" s="166"/>
      <c r="Z38" s="166"/>
      <c r="AA38" s="166"/>
      <c r="AB38" s="166"/>
    </row>
    <row r="39" spans="13:28" s="133" customFormat="1" ht="13.5" hidden="1" customHeight="1" x14ac:dyDescent="0.25">
      <c r="M39" s="200" t="s">
        <v>104</v>
      </c>
      <c r="P39" s="201" t="str">
        <f t="shared" si="1"/>
        <v>- wybierz -Inna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 wybierz -- wybierz -</v>
      </c>
      <c r="Q39" s="198" t="str">
        <f t="shared" si="2"/>
        <v>ubiegam sięOlimpiada Biologiczna – Polskie Towarzystwo Przyrodników w KrakowieLaureat2019/2020</v>
      </c>
      <c r="R39" s="189" t="s">
        <v>2298</v>
      </c>
      <c r="S39" s="133" t="s">
        <v>99</v>
      </c>
      <c r="T39" s="133" t="s">
        <v>2295</v>
      </c>
      <c r="U39" s="133">
        <v>40</v>
      </c>
      <c r="V39" s="133" t="s">
        <v>79</v>
      </c>
      <c r="X39" s="196"/>
      <c r="Y39" s="166"/>
      <c r="Z39" s="166"/>
      <c r="AA39" s="166"/>
      <c r="AB39" s="166"/>
    </row>
    <row r="40" spans="13:28" s="133" customFormat="1" ht="13.5" hidden="1" customHeight="1" x14ac:dyDescent="0.25">
      <c r="M40" s="200" t="s">
        <v>2305</v>
      </c>
      <c r="P40" s="201" t="str">
        <f t="shared" si="1"/>
        <v>- wybierz -Inna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 wybierz -- wybierz -</v>
      </c>
      <c r="Q40" s="198" t="str">
        <f t="shared" si="2"/>
        <v>ubiegam sięOlimpiada Biologiczna – Polskie Towarzystwo Przyrodników w KrakowieFinalista2019/2020</v>
      </c>
      <c r="R40" s="189" t="s">
        <v>2298</v>
      </c>
      <c r="S40" s="133" t="s">
        <v>100</v>
      </c>
      <c r="T40" s="133" t="s">
        <v>2295</v>
      </c>
      <c r="U40" s="133">
        <v>30</v>
      </c>
      <c r="V40" s="133" t="s">
        <v>79</v>
      </c>
      <c r="X40" s="196"/>
      <c r="Y40" s="166"/>
      <c r="Z40" s="166"/>
      <c r="AA40" s="166"/>
      <c r="AB40" s="166"/>
    </row>
    <row r="41" spans="13:28" s="133" customFormat="1" ht="13.5" hidden="1" customHeight="1" x14ac:dyDescent="0.25">
      <c r="M41" s="200" t="s">
        <v>2180</v>
      </c>
      <c r="Q41" s="198" t="str">
        <f t="shared" si="2"/>
        <v>ubiegam sięOlimpiada Biologiczna – Polskie Towarzystwo Przyrodników w KrakowieUczestnik2019/2020</v>
      </c>
      <c r="R41" s="189" t="s">
        <v>2298</v>
      </c>
      <c r="S41" s="133" t="s">
        <v>109</v>
      </c>
      <c r="T41" s="133" t="s">
        <v>2295</v>
      </c>
      <c r="U41" s="133">
        <v>20</v>
      </c>
      <c r="V41" s="133" t="s">
        <v>79</v>
      </c>
      <c r="X41" s="196"/>
      <c r="Y41" s="166"/>
      <c r="Z41" s="166"/>
      <c r="AA41" s="166"/>
      <c r="AB41" s="166"/>
    </row>
    <row r="42" spans="13:28" s="133" customFormat="1" ht="13.5" hidden="1" customHeight="1" x14ac:dyDescent="0.25">
      <c r="M42" s="200" t="s">
        <v>2306</v>
      </c>
      <c r="Q42" s="198" t="str">
        <f t="shared" si="2"/>
        <v>ubiegam sięOlimpiada Chemiczna – Polskie Towarzystwo Chemiczne w WarszawieLaureat2019/2020</v>
      </c>
      <c r="R42" s="189" t="s">
        <v>101</v>
      </c>
      <c r="S42" s="133" t="s">
        <v>99</v>
      </c>
      <c r="T42" s="133" t="s">
        <v>2295</v>
      </c>
      <c r="U42" s="133">
        <v>40</v>
      </c>
      <c r="V42" s="133" t="s">
        <v>79</v>
      </c>
      <c r="X42" s="196"/>
      <c r="Y42" s="166"/>
      <c r="Z42" s="166"/>
      <c r="AA42" s="166"/>
      <c r="AB42" s="166"/>
    </row>
    <row r="43" spans="13:28" s="133" customFormat="1" ht="13.5" hidden="1" customHeight="1" x14ac:dyDescent="0.25">
      <c r="M43" s="200" t="s">
        <v>106</v>
      </c>
      <c r="Q43" s="198" t="str">
        <f t="shared" si="2"/>
        <v>ubiegam sięOlimpiada Chemiczna – Polskie Towarzystwo Chemiczne w WarszawieFinalista2019/2020</v>
      </c>
      <c r="R43" s="189" t="s">
        <v>101</v>
      </c>
      <c r="S43" s="133" t="s">
        <v>100</v>
      </c>
      <c r="T43" s="133" t="s">
        <v>2295</v>
      </c>
      <c r="U43" s="133">
        <v>30</v>
      </c>
      <c r="V43" s="133" t="s">
        <v>79</v>
      </c>
      <c r="X43" s="196"/>
      <c r="Y43" s="166"/>
      <c r="Z43" s="166"/>
      <c r="AA43" s="166"/>
      <c r="AB43" s="166"/>
    </row>
    <row r="44" spans="13:28" s="133" customFormat="1" ht="13.5" hidden="1" customHeight="1" x14ac:dyDescent="0.25">
      <c r="M44" s="200" t="s">
        <v>2179</v>
      </c>
      <c r="Q44" s="198" t="str">
        <f t="shared" si="2"/>
        <v>ubiegam sięOlimpiada Chemiczna – Polskie Towarzystwo Chemiczne w WarszawieUczestnik2019/2020</v>
      </c>
      <c r="R44" s="189" t="s">
        <v>101</v>
      </c>
      <c r="S44" s="133" t="s">
        <v>109</v>
      </c>
      <c r="T44" s="133" t="s">
        <v>2295</v>
      </c>
      <c r="U44" s="133">
        <v>20</v>
      </c>
      <c r="V44" s="133" t="s">
        <v>79</v>
      </c>
      <c r="X44" s="196"/>
      <c r="Y44" s="166"/>
      <c r="Z44" s="166"/>
      <c r="AA44" s="166"/>
      <c r="AB44" s="166"/>
    </row>
    <row r="45" spans="13:28" s="133" customFormat="1" ht="13.5" hidden="1" customHeight="1" x14ac:dyDescent="0.25">
      <c r="M45" s="136" t="s">
        <v>97</v>
      </c>
      <c r="Q45" s="198" t="str">
        <f t="shared" si="2"/>
        <v>ubiegam sięOlimpiada Fizyczna – Polskie Towarzystwo Fizyczne w WarszawieLaureat2019/2020</v>
      </c>
      <c r="R45" s="189" t="s">
        <v>102</v>
      </c>
      <c r="S45" s="133" t="s">
        <v>99</v>
      </c>
      <c r="T45" s="133" t="s">
        <v>2295</v>
      </c>
      <c r="U45" s="133">
        <v>40</v>
      </c>
      <c r="V45" s="133" t="s">
        <v>79</v>
      </c>
      <c r="X45" s="196"/>
      <c r="Y45" s="166"/>
      <c r="Z45" s="166"/>
      <c r="AA45" s="166"/>
      <c r="AB45" s="166"/>
    </row>
    <row r="46" spans="13:28" s="133" customFormat="1" ht="13.5" hidden="1" customHeight="1" x14ac:dyDescent="0.25">
      <c r="Q46" s="198" t="str">
        <f t="shared" si="2"/>
        <v>ubiegam sięOlimpiada Fizyczna – Polskie Towarzystwo Fizyczne w WarszawieFinalista2019/2020</v>
      </c>
      <c r="R46" s="189" t="s">
        <v>102</v>
      </c>
      <c r="S46" s="133" t="s">
        <v>100</v>
      </c>
      <c r="T46" s="133" t="s">
        <v>2295</v>
      </c>
      <c r="U46" s="133">
        <v>30</v>
      </c>
      <c r="V46" s="133" t="s">
        <v>79</v>
      </c>
      <c r="X46" s="196"/>
      <c r="Y46" s="166"/>
      <c r="Z46" s="166"/>
      <c r="AA46" s="166"/>
      <c r="AB46" s="166"/>
    </row>
    <row r="47" spans="13:28" s="133" customFormat="1" ht="13.5" hidden="1" customHeight="1" x14ac:dyDescent="0.25">
      <c r="Q47" s="198" t="str">
        <f t="shared" si="2"/>
        <v>ubiegam sięOlimpiada Fizyczna – Polskie Towarzystwo Fizyczne w WarszawieUczestnik2019/2020</v>
      </c>
      <c r="R47" s="189" t="s">
        <v>102</v>
      </c>
      <c r="S47" s="133" t="s">
        <v>109</v>
      </c>
      <c r="T47" s="133" t="s">
        <v>2295</v>
      </c>
      <c r="U47" s="133">
        <v>20</v>
      </c>
      <c r="V47" s="133" t="s">
        <v>79</v>
      </c>
      <c r="X47" s="196"/>
      <c r="Y47" s="166"/>
      <c r="Z47" s="166"/>
      <c r="AA47" s="166"/>
      <c r="AB47" s="166"/>
    </row>
    <row r="48" spans="13:28" s="133" customFormat="1" ht="13.5" hidden="1" customHeight="1" x14ac:dyDescent="0.25">
      <c r="Q48" s="198" t="str">
        <f t="shared" si="2"/>
        <v>ubiegam sięOlimpiada Geograficzna – Polskie Towarzystwo Geograficzne w WarszawieLaureat2019/2020</v>
      </c>
      <c r="R48" s="189" t="s">
        <v>2299</v>
      </c>
      <c r="S48" s="133" t="s">
        <v>99</v>
      </c>
      <c r="T48" s="133" t="s">
        <v>2295</v>
      </c>
      <c r="U48" s="133">
        <v>40</v>
      </c>
      <c r="V48" s="133" t="s">
        <v>79</v>
      </c>
      <c r="X48" s="196"/>
      <c r="Y48" s="166"/>
      <c r="Z48" s="166"/>
      <c r="AA48" s="166"/>
      <c r="AB48" s="166"/>
    </row>
    <row r="49" spans="13:28" s="133" customFormat="1" ht="13.5" hidden="1" customHeight="1" x14ac:dyDescent="0.25">
      <c r="Q49" s="198" t="str">
        <f t="shared" si="2"/>
        <v>ubiegam sięOlimpiada Geograficzna – Polskie Towarzystwo Geograficzne w WarszawieFinalista2019/2020</v>
      </c>
      <c r="R49" s="189" t="s">
        <v>2299</v>
      </c>
      <c r="S49" s="133" t="s">
        <v>100</v>
      </c>
      <c r="T49" s="133" t="s">
        <v>2295</v>
      </c>
      <c r="U49" s="133">
        <v>30</v>
      </c>
      <c r="V49" s="133" t="s">
        <v>79</v>
      </c>
      <c r="X49" s="196"/>
      <c r="Y49" s="166"/>
      <c r="Z49" s="166"/>
      <c r="AA49" s="166"/>
      <c r="AB49" s="166"/>
    </row>
    <row r="50" spans="13:28" s="133" customFormat="1" ht="13.5" hidden="1" customHeight="1" x14ac:dyDescent="0.25">
      <c r="Q50" s="198" t="str">
        <f t="shared" si="2"/>
        <v>ubiegam sięOlimpiada Geograficzna – Polskie Towarzystwo Geograficzne w WarszawieUczestnik2019/2020</v>
      </c>
      <c r="R50" s="189" t="s">
        <v>2299</v>
      </c>
      <c r="S50" s="133" t="s">
        <v>109</v>
      </c>
      <c r="T50" s="133" t="s">
        <v>2295</v>
      </c>
      <c r="U50" s="133">
        <v>20</v>
      </c>
      <c r="V50" s="133" t="s">
        <v>79</v>
      </c>
      <c r="X50" s="196"/>
      <c r="Y50" s="166"/>
      <c r="Z50" s="166"/>
      <c r="AA50" s="166"/>
      <c r="AB50" s="166"/>
    </row>
    <row r="51" spans="13:28" s="133" customFormat="1" ht="13.5" hidden="1" customHeight="1" x14ac:dyDescent="0.25">
      <c r="M51" s="9"/>
      <c r="Q51" s="198" t="str">
        <f t="shared" si="2"/>
        <v>ubiegam sięOlimpiada Informatyczna – Fundacja Rozwoju Informatyki w WarszawieLaureat2019/2020</v>
      </c>
      <c r="R51" s="189" t="s">
        <v>2146</v>
      </c>
      <c r="S51" s="133" t="s">
        <v>99</v>
      </c>
      <c r="T51" s="133" t="s">
        <v>2295</v>
      </c>
      <c r="U51" s="133">
        <v>40</v>
      </c>
      <c r="V51" s="133" t="s">
        <v>79</v>
      </c>
      <c r="X51" s="196"/>
      <c r="Y51" s="166"/>
      <c r="Z51" s="166"/>
      <c r="AA51" s="166"/>
      <c r="AB51" s="166"/>
    </row>
    <row r="52" spans="13:28" s="133" customFormat="1" ht="13.5" hidden="1" customHeight="1" x14ac:dyDescent="0.25">
      <c r="M52" s="9"/>
      <c r="Q52" s="198" t="str">
        <f t="shared" si="2"/>
        <v>ubiegam sięOlimpiada Informatyczna – Fundacja Rozwoju Informatyki w WarszawieFinalista2019/2020</v>
      </c>
      <c r="R52" s="189" t="s">
        <v>2146</v>
      </c>
      <c r="S52" s="133" t="s">
        <v>100</v>
      </c>
      <c r="T52" s="133" t="s">
        <v>2295</v>
      </c>
      <c r="U52" s="133">
        <v>30</v>
      </c>
      <c r="V52" s="133" t="s">
        <v>79</v>
      </c>
      <c r="X52" s="196"/>
      <c r="Y52" s="166"/>
      <c r="Z52" s="166"/>
      <c r="AA52" s="166"/>
      <c r="AB52" s="166"/>
    </row>
    <row r="53" spans="13:28" s="133" customFormat="1" ht="13.5" hidden="1" customHeight="1" x14ac:dyDescent="0.25">
      <c r="Q53" s="198" t="str">
        <f t="shared" si="2"/>
        <v>ubiegam sięOlimpiada Informatyczna – Fundacja Rozwoju Informatyki w WarszawieUczestnik2019/2020</v>
      </c>
      <c r="R53" s="189" t="s">
        <v>2146</v>
      </c>
      <c r="S53" s="133" t="s">
        <v>109</v>
      </c>
      <c r="T53" s="133" t="s">
        <v>2295</v>
      </c>
      <c r="U53" s="133">
        <v>20</v>
      </c>
      <c r="V53" s="133" t="s">
        <v>79</v>
      </c>
      <c r="X53" s="196"/>
      <c r="Y53" s="166"/>
      <c r="Z53" s="166"/>
      <c r="AA53" s="166"/>
      <c r="AB53" s="166"/>
    </row>
    <row r="54" spans="13:28" s="133" customFormat="1" ht="13.5" hidden="1" customHeight="1" x14ac:dyDescent="0.25">
      <c r="M54" s="9"/>
      <c r="Q54" s="198" t="str">
        <f t="shared" si="2"/>
        <v>ubiegam sięOlimpiada Informatyczna Juniorów – Fundacja Rozwoju Informatyki w WarszawieLaureat2019/2020</v>
      </c>
      <c r="R54" s="189" t="s">
        <v>2302</v>
      </c>
      <c r="S54" s="133" t="s">
        <v>99</v>
      </c>
      <c r="T54" s="133" t="s">
        <v>2295</v>
      </c>
      <c r="U54" s="133">
        <v>40</v>
      </c>
      <c r="V54" s="133" t="s">
        <v>79</v>
      </c>
      <c r="X54" s="196"/>
      <c r="Y54" s="166"/>
      <c r="Z54" s="166"/>
      <c r="AA54" s="166"/>
      <c r="AB54" s="166"/>
    </row>
    <row r="55" spans="13:28" s="133" customFormat="1" ht="13.5" hidden="1" customHeight="1" x14ac:dyDescent="0.25">
      <c r="M55" s="9"/>
      <c r="Q55" s="198" t="str">
        <f t="shared" si="2"/>
        <v>ubiegam sięOlimpiada Informatyczna Juniorów – Fundacja Rozwoju Informatyki w WarszawieFinalista2019/2020</v>
      </c>
      <c r="R55" s="189" t="s">
        <v>2302</v>
      </c>
      <c r="S55" s="133" t="s">
        <v>100</v>
      </c>
      <c r="T55" s="133" t="s">
        <v>2295</v>
      </c>
      <c r="U55" s="133">
        <v>30</v>
      </c>
      <c r="V55" s="133" t="s">
        <v>79</v>
      </c>
      <c r="X55" s="196"/>
      <c r="Y55" s="166"/>
      <c r="Z55" s="166"/>
      <c r="AA55" s="166"/>
      <c r="AB55" s="166"/>
    </row>
    <row r="56" spans="13:28" s="133" customFormat="1" ht="13.5" hidden="1" customHeight="1" x14ac:dyDescent="0.25">
      <c r="Q56" s="198" t="str">
        <f t="shared" si="2"/>
        <v>ubiegam sięOlimpiada Informatyczna Juniorów – Fundacja Rozwoju Informatyki w WarszawieUczestnik2019/2020</v>
      </c>
      <c r="R56" s="189" t="s">
        <v>2302</v>
      </c>
      <c r="S56" s="133" t="s">
        <v>109</v>
      </c>
      <c r="T56" s="133" t="s">
        <v>2295</v>
      </c>
      <c r="U56" s="133">
        <v>20</v>
      </c>
      <c r="V56" s="133" t="s">
        <v>79</v>
      </c>
      <c r="X56" s="196"/>
      <c r="Y56" s="166"/>
      <c r="Z56" s="166"/>
      <c r="AA56" s="166"/>
      <c r="AB56" s="166"/>
    </row>
    <row r="57" spans="13:28" s="133" customFormat="1" ht="13.5" hidden="1" customHeight="1" x14ac:dyDescent="0.25">
      <c r="M57" s="9"/>
      <c r="Q57" s="198" t="str">
        <f t="shared" si="2"/>
        <v>ubiegam sięOlimpiada Języka Angielskiego – Wyższa Szkoła Języków Obcych im. Samuela Lindego w PoznaniuLaureat2019/2020</v>
      </c>
      <c r="R57" s="189" t="s">
        <v>2303</v>
      </c>
      <c r="S57" s="133" t="s">
        <v>99</v>
      </c>
      <c r="T57" s="133" t="s">
        <v>2295</v>
      </c>
      <c r="U57" s="133">
        <v>40</v>
      </c>
      <c r="V57" s="133" t="s">
        <v>79</v>
      </c>
      <c r="X57" s="196"/>
      <c r="Y57" s="166"/>
      <c r="Z57" s="166"/>
      <c r="AA57" s="166"/>
      <c r="AB57" s="166"/>
    </row>
    <row r="58" spans="13:28" s="133" customFormat="1" ht="13.5" hidden="1" customHeight="1" x14ac:dyDescent="0.25">
      <c r="M58" s="9"/>
      <c r="Q58" s="198" t="str">
        <f t="shared" si="2"/>
        <v>ubiegam sięOlimpiada Języka Angielskiego – Wyższa Szkoła Języków Obcych im. Samuela Lindego w PoznaniuFinalista2019/2020</v>
      </c>
      <c r="R58" s="189" t="s">
        <v>2303</v>
      </c>
      <c r="S58" s="133" t="s">
        <v>100</v>
      </c>
      <c r="T58" s="133" t="s">
        <v>2295</v>
      </c>
      <c r="U58" s="133">
        <v>30</v>
      </c>
      <c r="V58" s="133" t="s">
        <v>79</v>
      </c>
      <c r="X58" s="196"/>
      <c r="Y58" s="166"/>
      <c r="Z58" s="166"/>
      <c r="AA58" s="166"/>
      <c r="AB58" s="166"/>
    </row>
    <row r="59" spans="13:28" s="133" customFormat="1" ht="13.5" hidden="1" customHeight="1" x14ac:dyDescent="0.25">
      <c r="Q59" s="198" t="str">
        <f t="shared" si="2"/>
        <v>ubiegam sięOlimpiada Języka Angielskiego – Wyższa Szkoła Języków Obcych im. Samuela Lindego w PoznaniuUczestnik2019/2020</v>
      </c>
      <c r="R59" s="189" t="s">
        <v>2303</v>
      </c>
      <c r="S59" s="133" t="s">
        <v>109</v>
      </c>
      <c r="T59" s="133" t="s">
        <v>2295</v>
      </c>
      <c r="U59" s="133">
        <v>20</v>
      </c>
      <c r="V59" s="133" t="s">
        <v>79</v>
      </c>
      <c r="X59" s="196"/>
      <c r="Y59" s="166"/>
      <c r="Z59" s="166"/>
      <c r="AA59" s="166"/>
      <c r="AB59" s="166"/>
    </row>
    <row r="60" spans="13:28" s="133" customFormat="1" ht="13.5" hidden="1" customHeight="1" x14ac:dyDescent="0.25">
      <c r="M60" s="9"/>
      <c r="Q60" s="198" t="str">
        <f t="shared" si="2"/>
        <v>ubiegam sięOlimpiada Języka Angielskiego Juniorów – Wyższa Szkoła Języków Obcych im. Samuela Lindego w PoznaniuLaureat2019/2020</v>
      </c>
      <c r="R60" s="189" t="s">
        <v>2304</v>
      </c>
      <c r="S60" s="133" t="s">
        <v>99</v>
      </c>
      <c r="T60" s="133" t="s">
        <v>2295</v>
      </c>
      <c r="U60" s="133">
        <v>40</v>
      </c>
      <c r="V60" s="133" t="s">
        <v>79</v>
      </c>
      <c r="X60" s="196"/>
      <c r="Y60" s="166"/>
      <c r="Z60" s="166"/>
      <c r="AA60" s="166"/>
      <c r="AB60" s="166"/>
    </row>
    <row r="61" spans="13:28" s="133" customFormat="1" ht="13.5" hidden="1" customHeight="1" x14ac:dyDescent="0.25">
      <c r="M61" s="9"/>
      <c r="Q61" s="198" t="str">
        <f t="shared" si="2"/>
        <v>ubiegam sięOlimpiada Języka Angielskiego Juniorów – Wyższa Szkoła Języków Obcych im. Samuela Lindego w PoznaniuFinalista2019/2020</v>
      </c>
      <c r="R61" s="189" t="s">
        <v>2304</v>
      </c>
      <c r="S61" s="133" t="s">
        <v>100</v>
      </c>
      <c r="T61" s="133" t="s">
        <v>2295</v>
      </c>
      <c r="U61" s="133">
        <v>30</v>
      </c>
      <c r="V61" s="133" t="s">
        <v>79</v>
      </c>
      <c r="X61" s="196"/>
      <c r="Y61" s="166"/>
      <c r="Z61" s="166"/>
      <c r="AA61" s="166"/>
      <c r="AB61" s="166"/>
    </row>
    <row r="62" spans="13:28" s="133" customFormat="1" ht="13.5" hidden="1" customHeight="1" x14ac:dyDescent="0.25">
      <c r="Q62" s="198" t="str">
        <f t="shared" si="2"/>
        <v>ubiegam sięOlimpiada Języka Angielskiego Juniorów – Wyższa Szkoła Języków Obcych im. Samuela Lindego w PoznaniuUczestnik2019/2020</v>
      </c>
      <c r="R62" s="189" t="s">
        <v>2304</v>
      </c>
      <c r="S62" s="133" t="s">
        <v>109</v>
      </c>
      <c r="T62" s="133" t="s">
        <v>2295</v>
      </c>
      <c r="U62" s="133">
        <v>20</v>
      </c>
      <c r="V62" s="133" t="s">
        <v>79</v>
      </c>
      <c r="X62" s="196"/>
      <c r="Y62" s="166"/>
      <c r="Z62" s="166"/>
      <c r="AA62" s="166"/>
      <c r="AB62" s="166"/>
    </row>
    <row r="63" spans="13:28" s="133" customFormat="1" ht="13.5" hidden="1" customHeight="1" x14ac:dyDescent="0.25">
      <c r="M63" s="9"/>
      <c r="Q63" s="198" t="str">
        <f t="shared" si="2"/>
        <v>ubiegam sięOlimpiada Języka Białoruskiego – Uniwersytet Warszawski, Katedra BiałorutenistykiLaureat2019/2020</v>
      </c>
      <c r="R63" s="189" t="s">
        <v>104</v>
      </c>
      <c r="S63" s="133" t="s">
        <v>99</v>
      </c>
      <c r="T63" s="133" t="s">
        <v>2295</v>
      </c>
      <c r="U63" s="133">
        <v>40</v>
      </c>
      <c r="V63" s="133" t="s">
        <v>79</v>
      </c>
      <c r="X63" s="196"/>
      <c r="Y63" s="166"/>
      <c r="Z63" s="166"/>
      <c r="AA63" s="166"/>
      <c r="AB63" s="166"/>
    </row>
    <row r="64" spans="13:28" ht="13.5" hidden="1" customHeight="1" x14ac:dyDescent="0.25">
      <c r="Q64" s="198" t="str">
        <f t="shared" si="2"/>
        <v>ubiegam sięOlimpiada Języka Białoruskiego – Uniwersytet Warszawski, Katedra BiałorutenistykiFinalista2019/2020</v>
      </c>
      <c r="R64" s="189" t="s">
        <v>104</v>
      </c>
      <c r="S64" s="133" t="s">
        <v>100</v>
      </c>
      <c r="T64" s="133" t="s">
        <v>2295</v>
      </c>
      <c r="U64" s="133">
        <v>30</v>
      </c>
      <c r="V64" s="133" t="s">
        <v>79</v>
      </c>
      <c r="X64" s="196"/>
      <c r="Y64" s="166"/>
      <c r="Z64" s="166"/>
      <c r="AA64" s="166"/>
      <c r="AB64" s="166"/>
    </row>
    <row r="65" spans="13:28" ht="13.5" hidden="1" customHeight="1" x14ac:dyDescent="0.25">
      <c r="M65" s="133"/>
      <c r="Q65" s="198" t="str">
        <f t="shared" si="2"/>
        <v>ubiegam sięOlimpiada Języka Białoruskiego – Uniwersytet Warszawski, Katedra BiałorutenistykiUczestnik2019/2020</v>
      </c>
      <c r="R65" s="189" t="s">
        <v>104</v>
      </c>
      <c r="S65" s="133" t="s">
        <v>109</v>
      </c>
      <c r="T65" s="133" t="s">
        <v>2295</v>
      </c>
      <c r="U65" s="133">
        <v>20</v>
      </c>
      <c r="V65" s="133" t="s">
        <v>79</v>
      </c>
      <c r="X65" s="196"/>
      <c r="Y65" s="166"/>
      <c r="Z65" s="166"/>
      <c r="AA65" s="166"/>
      <c r="AB65" s="166"/>
    </row>
    <row r="66" spans="13:28" ht="13.5" hidden="1" customHeight="1" x14ac:dyDescent="0.25">
      <c r="Q66" s="198" t="str">
        <f t="shared" si="2"/>
        <v>ubiegam sięOlimpiada Języka Francuskiego – PROF-EUROPE Stowarzyszenie Nauczycieli Języka Francuskiego w PolsceLaureat2019/2020</v>
      </c>
      <c r="R66" s="189" t="s">
        <v>105</v>
      </c>
      <c r="S66" s="133" t="s">
        <v>99</v>
      </c>
      <c r="T66" s="133" t="s">
        <v>2295</v>
      </c>
      <c r="U66" s="133">
        <v>40</v>
      </c>
      <c r="V66" s="133" t="s">
        <v>79</v>
      </c>
      <c r="X66" s="196"/>
      <c r="Y66" s="166"/>
      <c r="Z66" s="166"/>
      <c r="AA66" s="166"/>
      <c r="AB66" s="166"/>
    </row>
    <row r="67" spans="13:28" ht="13.5" hidden="1" customHeight="1" x14ac:dyDescent="0.25">
      <c r="Q67" s="198" t="str">
        <f t="shared" si="2"/>
        <v>ubiegam sięOlimpiada Języka Francuskiego – PROF-EUROPE Stowarzyszenie Nauczycieli Języka Francuskiego w PolsceFinalista2019/2020</v>
      </c>
      <c r="R67" s="189" t="s">
        <v>105</v>
      </c>
      <c r="S67" s="133" t="s">
        <v>100</v>
      </c>
      <c r="T67" s="133" t="s">
        <v>2295</v>
      </c>
      <c r="U67" s="133">
        <v>30</v>
      </c>
      <c r="V67" s="133" t="s">
        <v>79</v>
      </c>
      <c r="X67" s="196"/>
      <c r="Y67" s="166"/>
      <c r="Z67" s="166"/>
      <c r="AA67" s="166"/>
      <c r="AB67" s="166"/>
    </row>
    <row r="68" spans="13:28" ht="13.5" hidden="1" customHeight="1" x14ac:dyDescent="0.25">
      <c r="M68" s="133"/>
      <c r="Q68" s="198" t="str">
        <f t="shared" si="2"/>
        <v>ubiegam sięOlimpiada Języka Francuskiego – PROF-EUROPE Stowarzyszenie Nauczycieli Języka Francuskiego w PolsceUczestnik2019/2020</v>
      </c>
      <c r="R68" s="189" t="s">
        <v>105</v>
      </c>
      <c r="S68" s="133" t="s">
        <v>109</v>
      </c>
      <c r="T68" s="133" t="s">
        <v>2295</v>
      </c>
      <c r="U68" s="133">
        <v>20</v>
      </c>
      <c r="V68" s="133" t="s">
        <v>79</v>
      </c>
      <c r="X68" s="196"/>
      <c r="Y68" s="166"/>
      <c r="Z68" s="166"/>
      <c r="AA68" s="166"/>
      <c r="AB68" s="166"/>
    </row>
    <row r="69" spans="13:28" ht="13.5" hidden="1" customHeight="1" x14ac:dyDescent="0.25">
      <c r="Q69" s="198" t="str">
        <f t="shared" si="2"/>
        <v>ubiegam sięOlimpiada Lingwistyki Matematycznej – Fundacja Matematyków WrocławskichLaureat2019/2020</v>
      </c>
      <c r="R69" s="213" t="s">
        <v>2306</v>
      </c>
      <c r="S69" s="133" t="s">
        <v>99</v>
      </c>
      <c r="T69" s="133" t="s">
        <v>2295</v>
      </c>
      <c r="U69" s="133">
        <v>40</v>
      </c>
      <c r="V69" s="133" t="s">
        <v>79</v>
      </c>
      <c r="X69" s="196"/>
      <c r="Y69" s="166"/>
      <c r="Z69" s="166"/>
      <c r="AA69" s="166"/>
      <c r="AB69" s="166"/>
    </row>
    <row r="70" spans="13:28" ht="13.5" hidden="1" customHeight="1" x14ac:dyDescent="0.25">
      <c r="Q70" s="198" t="str">
        <f t="shared" si="2"/>
        <v>ubiegam sięOlimpiada Lingwistyki Matematycznej – Fundacja Matematyków WrocławskichFinalista2019/2020</v>
      </c>
      <c r="R70" s="213" t="s">
        <v>2306</v>
      </c>
      <c r="S70" s="133" t="s">
        <v>100</v>
      </c>
      <c r="T70" s="133" t="s">
        <v>2295</v>
      </c>
      <c r="U70" s="133">
        <v>30</v>
      </c>
      <c r="V70" s="133" t="s">
        <v>79</v>
      </c>
      <c r="X70" s="196"/>
      <c r="Y70" s="166"/>
      <c r="Z70" s="166"/>
      <c r="AA70" s="166"/>
      <c r="AB70" s="166"/>
    </row>
    <row r="71" spans="13:28" ht="13.5" hidden="1" customHeight="1" x14ac:dyDescent="0.25">
      <c r="M71" s="133"/>
      <c r="Q71" s="198" t="str">
        <f t="shared" si="2"/>
        <v>ubiegam sięOlimpiada Lingwistyki Matematycznej – Fundacja Matematyków WrocławskichUczestnik2019/2020</v>
      </c>
      <c r="R71" s="213" t="s">
        <v>2306</v>
      </c>
      <c r="S71" s="133" t="s">
        <v>109</v>
      </c>
      <c r="T71" s="133" t="s">
        <v>2295</v>
      </c>
      <c r="U71" s="133">
        <v>20</v>
      </c>
      <c r="V71" s="133" t="s">
        <v>79</v>
      </c>
      <c r="X71" s="196"/>
      <c r="Y71" s="166"/>
      <c r="Z71" s="166"/>
      <c r="AA71" s="166"/>
      <c r="AB71" s="166"/>
    </row>
    <row r="72" spans="13:28" ht="13.5" hidden="1" customHeight="1" x14ac:dyDescent="0.25">
      <c r="Q72" s="198" t="str">
        <f t="shared" si="2"/>
        <v>ubiegam sięOlimpiada Matematyczna – Stowarzyszenie na Rzecz Edukacji Matematycznej w WarszawieLaureat2019/2020</v>
      </c>
      <c r="R72" s="189" t="s">
        <v>103</v>
      </c>
      <c r="S72" s="133" t="s">
        <v>99</v>
      </c>
      <c r="T72" s="133" t="s">
        <v>2295</v>
      </c>
      <c r="U72" s="133">
        <v>40</v>
      </c>
      <c r="V72" s="133" t="s">
        <v>79</v>
      </c>
      <c r="X72" s="196"/>
      <c r="Y72" s="166"/>
      <c r="Z72" s="166"/>
      <c r="AA72" s="166"/>
      <c r="AB72" s="166"/>
    </row>
    <row r="73" spans="13:28" ht="13.5" hidden="1" customHeight="1" x14ac:dyDescent="0.25">
      <c r="Q73" s="198" t="str">
        <f t="shared" si="2"/>
        <v>ubiegam sięOlimpiada Matematyczna – Stowarzyszenie na Rzecz Edukacji Matematycznej w WarszawieFinalista2019/2020</v>
      </c>
      <c r="R73" s="189" t="s">
        <v>103</v>
      </c>
      <c r="S73" s="133" t="s">
        <v>100</v>
      </c>
      <c r="T73" s="133" t="s">
        <v>2295</v>
      </c>
      <c r="U73" s="133">
        <v>30</v>
      </c>
      <c r="V73" s="133" t="s">
        <v>79</v>
      </c>
      <c r="X73" s="196"/>
      <c r="Y73" s="166"/>
      <c r="Z73" s="166"/>
      <c r="AA73" s="166"/>
      <c r="AB73" s="166"/>
    </row>
    <row r="74" spans="13:28" ht="13.5" hidden="1" customHeight="1" x14ac:dyDescent="0.25">
      <c r="M74" s="133"/>
      <c r="Q74" s="198" t="str">
        <f t="shared" si="2"/>
        <v>ubiegam sięOlimpiada Matematyczna – Stowarzyszenie na Rzecz Edukacji Matematycznej w WarszawieUczestnik2019/2020</v>
      </c>
      <c r="R74" s="189" t="s">
        <v>103</v>
      </c>
      <c r="S74" s="133" t="s">
        <v>109</v>
      </c>
      <c r="T74" s="133" t="s">
        <v>2295</v>
      </c>
      <c r="U74" s="133">
        <v>20</v>
      </c>
      <c r="V74" s="133" t="s">
        <v>79</v>
      </c>
      <c r="X74" s="196"/>
      <c r="Y74" s="166"/>
      <c r="Z74" s="166"/>
      <c r="AA74" s="166"/>
      <c r="AB74" s="166"/>
    </row>
    <row r="75" spans="13:28" ht="13.5" hidden="1" customHeight="1" x14ac:dyDescent="0.25">
      <c r="Q75" s="198" t="str">
        <f t="shared" si="2"/>
        <v>ubiegam sięOlimpiada Przedsiębiorczości – Fundacja Promocji i Akredytacji Kierunków Ekonomicznych w WarszawieLaureat2019/2020</v>
      </c>
      <c r="R75" s="189" t="s">
        <v>106</v>
      </c>
      <c r="S75" s="133" t="s">
        <v>99</v>
      </c>
      <c r="T75" s="133" t="s">
        <v>2295</v>
      </c>
      <c r="U75" s="133">
        <v>40</v>
      </c>
      <c r="V75" s="133" t="s">
        <v>79</v>
      </c>
      <c r="X75" s="196"/>
      <c r="Y75" s="166"/>
      <c r="Z75" s="166"/>
      <c r="AA75" s="166"/>
      <c r="AB75" s="166"/>
    </row>
    <row r="76" spans="13:28" ht="13.5" hidden="1" customHeight="1" x14ac:dyDescent="0.25">
      <c r="Q76" s="198" t="str">
        <f t="shared" si="2"/>
        <v>ubiegam sięOlimpiada Przedsiębiorczości – Fundacja Promocji i Akredytacji Kierunków Ekonomicznych w WarszawieFinalista2019/2020</v>
      </c>
      <c r="R76" s="189" t="s">
        <v>106</v>
      </c>
      <c r="S76" s="133" t="s">
        <v>100</v>
      </c>
      <c r="T76" s="133" t="s">
        <v>2295</v>
      </c>
      <c r="U76" s="133">
        <v>30</v>
      </c>
      <c r="V76" s="133" t="s">
        <v>79</v>
      </c>
      <c r="X76" s="196"/>
      <c r="Y76" s="166"/>
      <c r="Z76" s="166"/>
      <c r="AA76" s="166"/>
      <c r="AB76" s="166"/>
    </row>
    <row r="77" spans="13:28" ht="13.5" hidden="1" customHeight="1" x14ac:dyDescent="0.25">
      <c r="M77" s="133"/>
      <c r="Q77" s="198" t="str">
        <f t="shared" si="2"/>
        <v>ubiegam sięOlimpiada Przedsiębiorczości – Fundacja Promocji i Akredytacji Kierunków Ekonomicznych w WarszawieUczestnik2019/2020</v>
      </c>
      <c r="R77" s="189" t="s">
        <v>106</v>
      </c>
      <c r="S77" s="133" t="s">
        <v>109</v>
      </c>
      <c r="T77" s="133" t="s">
        <v>2295</v>
      </c>
      <c r="U77" s="133">
        <v>20</v>
      </c>
      <c r="V77" s="133" t="s">
        <v>79</v>
      </c>
      <c r="X77" s="196"/>
      <c r="Y77" s="166"/>
      <c r="Z77" s="166"/>
      <c r="AA77" s="166"/>
      <c r="AB77" s="166"/>
    </row>
    <row r="78" spans="13:28" ht="13.5" hidden="1" customHeight="1" x14ac:dyDescent="0.25">
      <c r="Q78" s="198" t="str">
        <f t="shared" si="2"/>
        <v>ubiegam sięOlimpiada Wiedzy Ekologicznej – Szkoła Główna Gospodarstwa Wiejskiego w Warszawie przy wsparciu Ministra Środowiska oraz Ligi Ochrony PrzyrodyLaureat2019/2020</v>
      </c>
      <c r="R78" s="189" t="s">
        <v>2179</v>
      </c>
      <c r="S78" s="133" t="s">
        <v>99</v>
      </c>
      <c r="T78" s="133" t="s">
        <v>2295</v>
      </c>
      <c r="U78" s="133">
        <v>40</v>
      </c>
      <c r="V78" s="133" t="s">
        <v>79</v>
      </c>
      <c r="X78" s="196"/>
      <c r="Y78" s="166"/>
      <c r="Z78" s="166"/>
      <c r="AA78" s="166"/>
      <c r="AB78" s="166"/>
    </row>
    <row r="79" spans="13:28" ht="13.5" hidden="1" customHeight="1" x14ac:dyDescent="0.25">
      <c r="Q79" s="198" t="str">
        <f t="shared" si="2"/>
        <v>ubiegam sięOlimpiada Wiedzy Ekologicznej – Szkoła Główna Gospodarstwa Wiejskiego w Warszawie przy wsparciu Ministra Środowiska oraz Ligi Ochrony PrzyrodyFinalista2019/2020</v>
      </c>
      <c r="R79" s="189" t="s">
        <v>2179</v>
      </c>
      <c r="S79" s="133" t="s">
        <v>100</v>
      </c>
      <c r="T79" s="133" t="s">
        <v>2295</v>
      </c>
      <c r="U79" s="133">
        <v>30</v>
      </c>
      <c r="V79" s="133" t="s">
        <v>79</v>
      </c>
      <c r="X79" s="196"/>
      <c r="Y79" s="166"/>
      <c r="Z79" s="166"/>
      <c r="AA79" s="166"/>
      <c r="AB79" s="166"/>
    </row>
    <row r="80" spans="13:28" ht="13.5" hidden="1" customHeight="1" x14ac:dyDescent="0.25">
      <c r="M80" s="133"/>
      <c r="Q80" s="198" t="str">
        <f t="shared" si="2"/>
        <v>ubiegam sięOlimpiada Wiedzy Ekologicznej – Szkoła Główna Gospodarstwa Wiejskiego w Warszawie przy wsparciu Ministra Środowiska oraz Ligi Ochrony PrzyrodyUczestnik2019/2020</v>
      </c>
      <c r="R80" s="189" t="s">
        <v>2179</v>
      </c>
      <c r="S80" s="133" t="s">
        <v>109</v>
      </c>
      <c r="T80" s="133" t="s">
        <v>2295</v>
      </c>
      <c r="U80" s="133">
        <v>20</v>
      </c>
      <c r="V80" s="133" t="s">
        <v>79</v>
      </c>
      <c r="X80" s="196"/>
      <c r="Y80" s="166"/>
      <c r="Z80" s="166"/>
      <c r="AA80" s="166"/>
      <c r="AB80" s="166"/>
    </row>
    <row r="81" spans="13:28" ht="13.5" hidden="1" customHeight="1" x14ac:dyDescent="0.25">
      <c r="Q81" s="198" t="str">
        <f t="shared" si="2"/>
        <v>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R81" s="262" t="str">
        <f>B15</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81" s="133" t="s">
        <v>99</v>
      </c>
      <c r="T81" s="133" t="s">
        <v>2295</v>
      </c>
      <c r="U81" s="133">
        <v>40</v>
      </c>
      <c r="V81" s="133" t="s">
        <v>79</v>
      </c>
      <c r="X81" s="196"/>
      <c r="Y81" s="166"/>
      <c r="Z81" s="166"/>
      <c r="AA81" s="166"/>
      <c r="AB81" s="166"/>
    </row>
    <row r="82" spans="13:28" ht="13.5" hidden="1" customHeight="1" x14ac:dyDescent="0.25">
      <c r="Q82" s="198" t="str">
        <f t="shared" si="2"/>
        <v>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R82" s="262" t="str">
        <f t="shared" ref="R82:R83" si="3">B16</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82" s="133" t="s">
        <v>99</v>
      </c>
      <c r="T82" s="133" t="s">
        <v>2295</v>
      </c>
      <c r="U82" s="133">
        <v>40</v>
      </c>
      <c r="V82" s="133" t="s">
        <v>79</v>
      </c>
      <c r="X82" s="196"/>
      <c r="Y82" s="166"/>
      <c r="Z82" s="166"/>
      <c r="AA82" s="166"/>
      <c r="AB82" s="166"/>
    </row>
    <row r="83" spans="13:28" ht="13.5" hidden="1" customHeight="1" x14ac:dyDescent="0.25">
      <c r="M83" s="133"/>
      <c r="Q83" s="198" t="str">
        <f t="shared" si="2"/>
        <v>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R83" s="262" t="str">
        <f t="shared" si="3"/>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83" s="133" t="s">
        <v>99</v>
      </c>
      <c r="T83" s="133" t="s">
        <v>2295</v>
      </c>
      <c r="U83" s="133">
        <v>40</v>
      </c>
      <c r="V83" s="133" t="s">
        <v>79</v>
      </c>
      <c r="X83" s="196"/>
      <c r="Y83" s="166"/>
      <c r="Z83" s="166"/>
      <c r="AA83" s="166"/>
      <c r="AB83" s="166"/>
    </row>
    <row r="84" spans="13:28" ht="13.5" hidden="1" customHeight="1" x14ac:dyDescent="0.25">
      <c r="Q84" s="198" t="str">
        <f t="shared" si="2"/>
        <v>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R84" s="262" t="str">
        <f>B15</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84" s="133" t="s">
        <v>100</v>
      </c>
      <c r="T84" s="133" t="s">
        <v>2295</v>
      </c>
      <c r="U84" s="133">
        <v>30</v>
      </c>
      <c r="V84" s="133" t="s">
        <v>79</v>
      </c>
      <c r="X84" s="196"/>
      <c r="Y84" s="166"/>
      <c r="Z84" s="166"/>
      <c r="AA84" s="166"/>
      <c r="AB84" s="166"/>
    </row>
    <row r="85" spans="13:28" ht="13.5" hidden="1" customHeight="1" x14ac:dyDescent="0.25">
      <c r="Q85" s="198" t="str">
        <f t="shared" si="2"/>
        <v>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R85" s="262" t="str">
        <f t="shared" ref="R85:R86" si="4">B16</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85" s="133" t="s">
        <v>100</v>
      </c>
      <c r="T85" s="133" t="s">
        <v>2295</v>
      </c>
      <c r="U85" s="133">
        <v>30</v>
      </c>
      <c r="V85" s="133" t="s">
        <v>79</v>
      </c>
      <c r="X85" s="196"/>
      <c r="Y85" s="166"/>
      <c r="Z85" s="166"/>
      <c r="AA85" s="166"/>
      <c r="AB85" s="166"/>
    </row>
    <row r="86" spans="13:28" ht="13.5" hidden="1" customHeight="1" x14ac:dyDescent="0.25">
      <c r="M86" s="133"/>
      <c r="Q86" s="198" t="str">
        <f t="shared" si="2"/>
        <v>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R86" s="262" t="str">
        <f t="shared" si="4"/>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86" s="133" t="s">
        <v>100</v>
      </c>
      <c r="T86" s="133" t="s">
        <v>2295</v>
      </c>
      <c r="U86" s="133">
        <v>30</v>
      </c>
      <c r="V86" s="133" t="s">
        <v>79</v>
      </c>
      <c r="X86" s="196"/>
      <c r="Y86" s="166"/>
      <c r="Z86" s="166"/>
      <c r="AA86" s="166"/>
      <c r="AB86" s="166"/>
    </row>
    <row r="87" spans="13:28" ht="13.5" hidden="1" customHeight="1" x14ac:dyDescent="0.25">
      <c r="Q87" s="198" t="str">
        <f t="shared" si="2"/>
        <v>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zm.).Uczestnik2019/2020</v>
      </c>
      <c r="R87" s="262" t="str">
        <f>B15</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87" s="133" t="s">
        <v>109</v>
      </c>
      <c r="T87" s="133" t="s">
        <v>2295</v>
      </c>
      <c r="U87" s="133">
        <v>20</v>
      </c>
      <c r="V87" s="133" t="s">
        <v>79</v>
      </c>
      <c r="X87" s="166"/>
      <c r="Y87" s="166"/>
      <c r="Z87" s="166"/>
      <c r="AA87" s="166"/>
      <c r="AB87" s="166"/>
    </row>
    <row r="88" spans="13:28" ht="13.5" hidden="1" customHeight="1" x14ac:dyDescent="0.25">
      <c r="Q88" s="198" t="str">
        <f t="shared" si="2"/>
        <v>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zm.).Uczestnik2019/2020</v>
      </c>
      <c r="R88" s="262" t="str">
        <f t="shared" ref="R88:R89" si="5">B16</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88" s="133" t="s">
        <v>109</v>
      </c>
      <c r="T88" s="133" t="s">
        <v>2295</v>
      </c>
      <c r="U88" s="133">
        <v>20</v>
      </c>
      <c r="V88" s="133" t="s">
        <v>79</v>
      </c>
      <c r="X88" s="166"/>
      <c r="Y88" s="166"/>
      <c r="Z88" s="166"/>
      <c r="AA88" s="166"/>
      <c r="AB88" s="166"/>
    </row>
    <row r="89" spans="13:28" ht="13.5" hidden="1" customHeight="1" x14ac:dyDescent="0.25">
      <c r="M89" s="133"/>
      <c r="Q89" s="198" t="str">
        <f t="shared" si="2"/>
        <v>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zm.).Uczestnik2019/2020</v>
      </c>
      <c r="R89" s="262" t="str">
        <f t="shared" si="5"/>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89" s="133" t="s">
        <v>109</v>
      </c>
      <c r="T89" s="133" t="s">
        <v>2295</v>
      </c>
      <c r="U89" s="133">
        <v>20</v>
      </c>
      <c r="V89" s="133" t="s">
        <v>79</v>
      </c>
      <c r="X89" s="166"/>
      <c r="Y89" s="166"/>
      <c r="Z89" s="166"/>
      <c r="AA89" s="166"/>
      <c r="AB89" s="166"/>
    </row>
    <row r="90" spans="13:28" ht="13.5" hidden="1" customHeight="1" x14ac:dyDescent="0.25">
      <c r="Q90" s="267" t="str">
        <f t="shared" si="2"/>
        <v>nie ubiegam sięOgólnopolska Olimpiada Języka Niemieckiego – Wyższa Szkoła Języków Obcych im. Samuela Lindego w PoznaniuLaureat2019/2020</v>
      </c>
      <c r="R90" s="134" t="s">
        <v>2305</v>
      </c>
      <c r="S90" s="134" t="s">
        <v>99</v>
      </c>
      <c r="T90" s="134" t="s">
        <v>2295</v>
      </c>
      <c r="U90" s="134">
        <v>0</v>
      </c>
      <c r="V90" s="134" t="s">
        <v>80</v>
      </c>
      <c r="X90" s="166"/>
      <c r="Y90" s="166"/>
      <c r="Z90" s="166"/>
      <c r="AA90" s="166"/>
      <c r="AB90" s="166"/>
    </row>
    <row r="91" spans="13:28" ht="13.5" hidden="1" customHeight="1" x14ac:dyDescent="0.25">
      <c r="Q91" s="267" t="str">
        <f t="shared" si="2"/>
        <v>nie ubiegam sięOgólnopolska Olimpiada Języka Niemieckiego – Wyższa Szkoła Języków Obcych im. Samuela Lindego w PoznaniuFinalista2019/2020</v>
      </c>
      <c r="R91" s="134" t="s">
        <v>2305</v>
      </c>
      <c r="S91" s="134" t="s">
        <v>100</v>
      </c>
      <c r="T91" s="134" t="s">
        <v>2295</v>
      </c>
      <c r="U91" s="134">
        <v>0</v>
      </c>
      <c r="V91" s="134" t="s">
        <v>80</v>
      </c>
      <c r="X91" s="166"/>
      <c r="Y91" s="166"/>
      <c r="Z91" s="166"/>
      <c r="AA91" s="166"/>
      <c r="AB91" s="166"/>
    </row>
    <row r="92" spans="13:28" ht="13.5" hidden="1" customHeight="1" x14ac:dyDescent="0.25">
      <c r="M92" s="133"/>
      <c r="Q92" s="267" t="str">
        <f t="shared" si="2"/>
        <v>nie ubiegam sięOgólnopolska Olimpiada Języka Niemieckiego – Wyższa Szkoła Języków Obcych im. Samuela Lindego w PoznaniuUczestnik2019/2020</v>
      </c>
      <c r="R92" s="134" t="s">
        <v>2305</v>
      </c>
      <c r="S92" s="134" t="s">
        <v>109</v>
      </c>
      <c r="T92" s="134" t="s">
        <v>2295</v>
      </c>
      <c r="U92" s="134">
        <v>0</v>
      </c>
      <c r="V92" s="134" t="s">
        <v>80</v>
      </c>
      <c r="X92" s="166"/>
      <c r="Y92" s="166"/>
      <c r="Z92" s="166"/>
      <c r="AA92" s="166"/>
      <c r="AB92" s="166"/>
    </row>
    <row r="93" spans="13:28" ht="13.5" hidden="1" customHeight="1" x14ac:dyDescent="0.25">
      <c r="Q93" s="267" t="str">
        <f t="shared" si="2"/>
        <v>nie ubiegam sięOgólnopolska Olimpiada o Diamentowy Indeks AGH – Akademia Górniczo-Hutnicza im. Stanisława Staszica w KrakowieLaureat2019/2020</v>
      </c>
      <c r="R93" s="134" t="s">
        <v>2301</v>
      </c>
      <c r="S93" s="134" t="s">
        <v>99</v>
      </c>
      <c r="T93" s="134" t="s">
        <v>2295</v>
      </c>
      <c r="U93" s="134">
        <v>0</v>
      </c>
      <c r="V93" s="134" t="s">
        <v>80</v>
      </c>
      <c r="X93" s="166"/>
      <c r="Y93" s="166"/>
      <c r="Z93" s="166"/>
      <c r="AA93" s="166"/>
      <c r="AB93" s="166"/>
    </row>
    <row r="94" spans="13:28" ht="13.5" hidden="1" customHeight="1" x14ac:dyDescent="0.25">
      <c r="Q94" s="267" t="str">
        <f t="shared" si="2"/>
        <v>nie ubiegam sięOgólnopolska Olimpiada o Diamentowy Indeks AGH – Akademia Górniczo-Hutnicza im. Stanisława Staszica w KrakowieFinalista2019/2020</v>
      </c>
      <c r="R94" s="134" t="s">
        <v>2301</v>
      </c>
      <c r="S94" s="134" t="s">
        <v>100</v>
      </c>
      <c r="T94" s="134" t="s">
        <v>2295</v>
      </c>
      <c r="U94" s="134">
        <v>0</v>
      </c>
      <c r="V94" s="134" t="s">
        <v>80</v>
      </c>
      <c r="X94" s="166"/>
      <c r="Y94" s="166"/>
      <c r="Z94" s="166"/>
      <c r="AA94" s="166"/>
      <c r="AB94" s="166"/>
    </row>
    <row r="95" spans="13:28" ht="13.5" hidden="1" customHeight="1" x14ac:dyDescent="0.25">
      <c r="M95" s="133"/>
      <c r="Q95" s="267" t="str">
        <f t="shared" ref="Q95:Q152" si="6">V95&amp;R95&amp;S95&amp;T95</f>
        <v>nie ubiegam sięOgólnopolska Olimpiada o Diamentowy Indeks AGH – Akademia Górniczo-Hutnicza im. Stanisława Staszica w KrakowieUczestnik2019/2020</v>
      </c>
      <c r="R95" s="134" t="s">
        <v>2301</v>
      </c>
      <c r="S95" s="134" t="s">
        <v>109</v>
      </c>
      <c r="T95" s="134" t="s">
        <v>2295</v>
      </c>
      <c r="U95" s="134">
        <v>0</v>
      </c>
      <c r="V95" s="134" t="s">
        <v>80</v>
      </c>
      <c r="X95" s="166"/>
      <c r="Y95" s="166"/>
      <c r="Z95" s="166"/>
      <c r="AA95" s="166"/>
      <c r="AB95" s="166"/>
    </row>
    <row r="96" spans="13:28" ht="13.5" hidden="1" customHeight="1" x14ac:dyDescent="0.25">
      <c r="Q96" s="267" t="str">
        <f t="shared" si="6"/>
        <v>nie ubiegam sięOlimpiada  Matematyczna Juniorów – Stowarzyszenie na Rzecz Edukacji Matematycznej w WarszawieLaureat2019/2020</v>
      </c>
      <c r="R96" s="134" t="s">
        <v>2300</v>
      </c>
      <c r="S96" s="134" t="s">
        <v>99</v>
      </c>
      <c r="T96" s="134" t="s">
        <v>2295</v>
      </c>
      <c r="U96" s="134">
        <v>0</v>
      </c>
      <c r="V96" s="134" t="s">
        <v>80</v>
      </c>
      <c r="X96" s="166"/>
      <c r="Y96" s="166"/>
      <c r="Z96" s="166"/>
      <c r="AA96" s="166"/>
      <c r="AB96" s="166"/>
    </row>
    <row r="97" spans="13:28" ht="13.5" hidden="1" customHeight="1" x14ac:dyDescent="0.25">
      <c r="Q97" s="267" t="str">
        <f t="shared" si="6"/>
        <v>nie ubiegam sięOlimpiada  Matematyczna Juniorów – Stowarzyszenie na Rzecz Edukacji Matematycznej w WarszawieFinalista2019/2020</v>
      </c>
      <c r="R97" s="134" t="s">
        <v>2300</v>
      </c>
      <c r="S97" s="134" t="s">
        <v>100</v>
      </c>
      <c r="T97" s="134" t="s">
        <v>2295</v>
      </c>
      <c r="U97" s="134">
        <v>0</v>
      </c>
      <c r="V97" s="134" t="s">
        <v>80</v>
      </c>
      <c r="X97" s="166"/>
      <c r="Y97" s="166"/>
      <c r="Z97" s="166"/>
      <c r="AA97" s="166"/>
      <c r="AB97" s="166"/>
    </row>
    <row r="98" spans="13:28" ht="13.5" hidden="1" customHeight="1" x14ac:dyDescent="0.25">
      <c r="M98" s="133"/>
      <c r="Q98" s="267" t="str">
        <f t="shared" si="6"/>
        <v>nie ubiegam sięOlimpiada  Matematyczna Juniorów – Stowarzyszenie na Rzecz Edukacji Matematycznej w WarszawieUczestnik2019/2020</v>
      </c>
      <c r="R98" s="134" t="s">
        <v>2300</v>
      </c>
      <c r="S98" s="134" t="s">
        <v>109</v>
      </c>
      <c r="T98" s="134" t="s">
        <v>2295</v>
      </c>
      <c r="U98" s="134">
        <v>0</v>
      </c>
      <c r="V98" s="134" t="s">
        <v>80</v>
      </c>
      <c r="X98" s="166"/>
      <c r="Y98" s="166"/>
      <c r="Z98" s="166"/>
      <c r="AA98" s="166"/>
      <c r="AB98" s="166"/>
    </row>
    <row r="99" spans="13:28" ht="13.5" hidden="1" customHeight="1" x14ac:dyDescent="0.25">
      <c r="Q99" s="267" t="str">
        <f t="shared" si="6"/>
        <v>nie ubiegam sięOlimpiada Astronomiczna – Planetarium i Obserwatorium Astronomiczne im. Mikołaja Kopernika w ChorzowieLaureat2019/2020</v>
      </c>
      <c r="R99" s="134" t="s">
        <v>2180</v>
      </c>
      <c r="S99" s="134" t="s">
        <v>99</v>
      </c>
      <c r="T99" s="134" t="s">
        <v>2295</v>
      </c>
      <c r="U99" s="134">
        <v>0</v>
      </c>
      <c r="V99" s="134" t="s">
        <v>80</v>
      </c>
      <c r="X99" s="166"/>
      <c r="Y99" s="166"/>
      <c r="Z99" s="166"/>
      <c r="AA99" s="166"/>
      <c r="AB99" s="166"/>
    </row>
    <row r="100" spans="13:28" ht="13.5" hidden="1" customHeight="1" x14ac:dyDescent="0.25">
      <c r="Q100" s="267" t="str">
        <f t="shared" si="6"/>
        <v>nie ubiegam sięOlimpiada Astronomiczna – Planetarium i Obserwatorium Astronomiczne im. Mikołaja Kopernika w ChorzowieFinalista2019/2020</v>
      </c>
      <c r="R100" s="134" t="s">
        <v>2180</v>
      </c>
      <c r="S100" s="134" t="s">
        <v>100</v>
      </c>
      <c r="T100" s="134" t="s">
        <v>2295</v>
      </c>
      <c r="U100" s="134">
        <v>0</v>
      </c>
      <c r="V100" s="134" t="s">
        <v>80</v>
      </c>
      <c r="X100" s="166"/>
      <c r="Y100" s="166"/>
      <c r="Z100" s="166"/>
      <c r="AA100" s="166"/>
      <c r="AB100" s="166"/>
    </row>
    <row r="101" spans="13:28" ht="13.5" hidden="1" customHeight="1" x14ac:dyDescent="0.25">
      <c r="Q101" s="267" t="str">
        <f t="shared" si="6"/>
        <v>nie ubiegam sięOlimpiada Astronomiczna – Planetarium i Obserwatorium Astronomiczne im. Mikołaja Kopernika w ChorzowieUczestnik2019/2020</v>
      </c>
      <c r="R101" s="134" t="s">
        <v>2180</v>
      </c>
      <c r="S101" s="134" t="s">
        <v>109</v>
      </c>
      <c r="T101" s="134" t="s">
        <v>2295</v>
      </c>
      <c r="U101" s="134">
        <v>0</v>
      </c>
      <c r="V101" s="134" t="s">
        <v>80</v>
      </c>
      <c r="X101" s="166"/>
      <c r="Y101" s="166"/>
      <c r="Z101" s="166"/>
      <c r="AA101" s="166"/>
      <c r="AB101" s="166"/>
    </row>
    <row r="102" spans="13:28" ht="13.5" hidden="1" customHeight="1" x14ac:dyDescent="0.25">
      <c r="Q102" s="267" t="str">
        <f t="shared" si="6"/>
        <v>nie ubiegam sięOlimpiada Biologiczna – Polskie Towarzystwo Przyrodników w KrakowieLaureat2019/2020</v>
      </c>
      <c r="R102" s="134" t="s">
        <v>2298</v>
      </c>
      <c r="S102" s="134" t="s">
        <v>99</v>
      </c>
      <c r="T102" s="134" t="s">
        <v>2295</v>
      </c>
      <c r="U102" s="134">
        <v>0</v>
      </c>
      <c r="V102" s="134" t="s">
        <v>80</v>
      </c>
      <c r="X102" s="166"/>
      <c r="Y102" s="166"/>
      <c r="Z102" s="166"/>
      <c r="AA102" s="166"/>
      <c r="AB102" s="166"/>
    </row>
    <row r="103" spans="13:28" ht="13.5" hidden="1" customHeight="1" x14ac:dyDescent="0.25">
      <c r="Q103" s="267" t="str">
        <f t="shared" si="6"/>
        <v>nie ubiegam sięOlimpiada Biologiczna – Polskie Towarzystwo Przyrodników w KrakowieFinalista2019/2020</v>
      </c>
      <c r="R103" s="134" t="s">
        <v>2298</v>
      </c>
      <c r="S103" s="134" t="s">
        <v>100</v>
      </c>
      <c r="T103" s="134" t="s">
        <v>2295</v>
      </c>
      <c r="U103" s="134">
        <v>0</v>
      </c>
      <c r="V103" s="134" t="s">
        <v>80</v>
      </c>
      <c r="X103" s="166"/>
      <c r="Y103" s="166"/>
      <c r="Z103" s="166"/>
      <c r="AA103" s="166"/>
      <c r="AB103" s="166"/>
    </row>
    <row r="104" spans="13:28" ht="13.5" hidden="1" customHeight="1" x14ac:dyDescent="0.25">
      <c r="Q104" s="267" t="str">
        <f t="shared" si="6"/>
        <v>nie ubiegam sięOlimpiada Biologiczna – Polskie Towarzystwo Przyrodników w KrakowieUczestnik2019/2020</v>
      </c>
      <c r="R104" s="134" t="s">
        <v>2298</v>
      </c>
      <c r="S104" s="134" t="s">
        <v>109</v>
      </c>
      <c r="T104" s="134" t="s">
        <v>2295</v>
      </c>
      <c r="U104" s="134">
        <v>0</v>
      </c>
      <c r="V104" s="134" t="s">
        <v>80</v>
      </c>
      <c r="X104" s="166"/>
      <c r="Y104" s="166"/>
      <c r="Z104" s="166"/>
      <c r="AA104" s="166"/>
      <c r="AB104" s="166"/>
    </row>
    <row r="105" spans="13:28" ht="13.5" hidden="1" customHeight="1" x14ac:dyDescent="0.25">
      <c r="Q105" s="267" t="str">
        <f t="shared" si="6"/>
        <v>nie ubiegam sięOlimpiada Chemiczna – Polskie Towarzystwo Chemiczne w WarszawieLaureat2019/2020</v>
      </c>
      <c r="R105" s="134" t="s">
        <v>101</v>
      </c>
      <c r="S105" s="134" t="s">
        <v>99</v>
      </c>
      <c r="T105" s="134" t="s">
        <v>2295</v>
      </c>
      <c r="U105" s="134">
        <v>0</v>
      </c>
      <c r="V105" s="134" t="s">
        <v>80</v>
      </c>
      <c r="X105" s="166"/>
      <c r="Y105" s="166"/>
      <c r="Z105" s="166"/>
      <c r="AA105" s="166"/>
      <c r="AB105" s="166"/>
    </row>
    <row r="106" spans="13:28" ht="13.5" hidden="1" customHeight="1" x14ac:dyDescent="0.25">
      <c r="Q106" s="267" t="str">
        <f t="shared" si="6"/>
        <v>nie ubiegam sięOlimpiada Chemiczna – Polskie Towarzystwo Chemiczne w WarszawieFinalista2019/2020</v>
      </c>
      <c r="R106" s="134" t="s">
        <v>101</v>
      </c>
      <c r="S106" s="134" t="s">
        <v>100</v>
      </c>
      <c r="T106" s="134" t="s">
        <v>2295</v>
      </c>
      <c r="U106" s="134">
        <v>0</v>
      </c>
      <c r="V106" s="134" t="s">
        <v>80</v>
      </c>
      <c r="X106" s="166"/>
      <c r="Y106" s="166"/>
      <c r="Z106" s="166"/>
      <c r="AA106" s="166"/>
      <c r="AB106" s="166"/>
    </row>
    <row r="107" spans="13:28" ht="13.5" hidden="1" customHeight="1" x14ac:dyDescent="0.25">
      <c r="Q107" s="267" t="str">
        <f t="shared" si="6"/>
        <v>nie ubiegam sięOlimpiada Chemiczna – Polskie Towarzystwo Chemiczne w WarszawieUczestnik2019/2020</v>
      </c>
      <c r="R107" s="134" t="s">
        <v>101</v>
      </c>
      <c r="S107" s="134" t="s">
        <v>109</v>
      </c>
      <c r="T107" s="134" t="s">
        <v>2295</v>
      </c>
      <c r="U107" s="134">
        <v>0</v>
      </c>
      <c r="V107" s="134" t="s">
        <v>80</v>
      </c>
      <c r="X107" s="166"/>
      <c r="Y107" s="166"/>
      <c r="Z107" s="166"/>
      <c r="AA107" s="166"/>
      <c r="AB107" s="166"/>
    </row>
    <row r="108" spans="13:28" ht="13.5" hidden="1" customHeight="1" x14ac:dyDescent="0.25">
      <c r="Q108" s="267" t="str">
        <f t="shared" si="6"/>
        <v>nie ubiegam sięOlimpiada Fizyczna – Polskie Towarzystwo Fizyczne w WarszawieLaureat2019/2020</v>
      </c>
      <c r="R108" s="134" t="s">
        <v>102</v>
      </c>
      <c r="S108" s="134" t="s">
        <v>99</v>
      </c>
      <c r="T108" s="134" t="s">
        <v>2295</v>
      </c>
      <c r="U108" s="134">
        <v>0</v>
      </c>
      <c r="V108" s="134" t="s">
        <v>80</v>
      </c>
      <c r="X108" s="166"/>
      <c r="Y108" s="166"/>
      <c r="Z108" s="166"/>
      <c r="AA108" s="166"/>
      <c r="AB108" s="166"/>
    </row>
    <row r="109" spans="13:28" ht="13.5" hidden="1" customHeight="1" x14ac:dyDescent="0.25">
      <c r="Q109" s="267" t="str">
        <f t="shared" si="6"/>
        <v>nie ubiegam sięOlimpiada Fizyczna – Polskie Towarzystwo Fizyczne w WarszawieFinalista2019/2020</v>
      </c>
      <c r="R109" s="134" t="s">
        <v>102</v>
      </c>
      <c r="S109" s="134" t="s">
        <v>100</v>
      </c>
      <c r="T109" s="134" t="s">
        <v>2295</v>
      </c>
      <c r="U109" s="134">
        <v>0</v>
      </c>
      <c r="V109" s="134" t="s">
        <v>80</v>
      </c>
      <c r="X109" s="166"/>
      <c r="Y109" s="166"/>
      <c r="Z109" s="166"/>
      <c r="AA109" s="166"/>
      <c r="AB109" s="166"/>
    </row>
    <row r="110" spans="13:28" ht="13.5" hidden="1" customHeight="1" x14ac:dyDescent="0.25">
      <c r="Q110" s="267" t="str">
        <f t="shared" si="6"/>
        <v>nie ubiegam sięOlimpiada Fizyczna – Polskie Towarzystwo Fizyczne w WarszawieUczestnik2019/2020</v>
      </c>
      <c r="R110" s="134" t="s">
        <v>102</v>
      </c>
      <c r="S110" s="134" t="s">
        <v>109</v>
      </c>
      <c r="T110" s="134" t="s">
        <v>2295</v>
      </c>
      <c r="U110" s="134">
        <v>0</v>
      </c>
      <c r="V110" s="134" t="s">
        <v>80</v>
      </c>
      <c r="X110" s="166"/>
      <c r="Y110" s="166"/>
      <c r="Z110" s="166"/>
      <c r="AA110" s="166"/>
      <c r="AB110" s="166"/>
    </row>
    <row r="111" spans="13:28" ht="13.5" hidden="1" customHeight="1" x14ac:dyDescent="0.25">
      <c r="Q111" s="267" t="str">
        <f t="shared" si="6"/>
        <v>nie ubiegam sięOlimpiada Geograficzna – Polskie Towarzystwo Geograficzne w WarszawieLaureat2019/2020</v>
      </c>
      <c r="R111" s="134" t="s">
        <v>2299</v>
      </c>
      <c r="S111" s="134" t="s">
        <v>99</v>
      </c>
      <c r="T111" s="134" t="s">
        <v>2295</v>
      </c>
      <c r="U111" s="134">
        <v>0</v>
      </c>
      <c r="V111" s="134" t="s">
        <v>80</v>
      </c>
      <c r="X111" s="166"/>
      <c r="Y111" s="166"/>
      <c r="Z111" s="166"/>
      <c r="AA111" s="166"/>
      <c r="AB111" s="166"/>
    </row>
    <row r="112" spans="13:28" ht="13.5" hidden="1" customHeight="1" x14ac:dyDescent="0.25">
      <c r="Q112" s="267" t="str">
        <f t="shared" si="6"/>
        <v>nie ubiegam sięOlimpiada Geograficzna – Polskie Towarzystwo Geograficzne w WarszawieFinalista2019/2020</v>
      </c>
      <c r="R112" s="134" t="s">
        <v>2299</v>
      </c>
      <c r="S112" s="134" t="s">
        <v>100</v>
      </c>
      <c r="T112" s="134" t="s">
        <v>2295</v>
      </c>
      <c r="U112" s="134">
        <v>0</v>
      </c>
      <c r="V112" s="134" t="s">
        <v>80</v>
      </c>
      <c r="X112" s="166"/>
      <c r="Y112" s="166"/>
      <c r="Z112" s="166"/>
      <c r="AA112" s="166"/>
      <c r="AB112" s="166"/>
    </row>
    <row r="113" spans="17:28" ht="13.5" hidden="1" customHeight="1" x14ac:dyDescent="0.25">
      <c r="Q113" s="267" t="str">
        <f t="shared" si="6"/>
        <v>nie ubiegam sięOlimpiada Geograficzna – Polskie Towarzystwo Geograficzne w WarszawieUczestnik2019/2020</v>
      </c>
      <c r="R113" s="134" t="s">
        <v>2299</v>
      </c>
      <c r="S113" s="134" t="s">
        <v>109</v>
      </c>
      <c r="T113" s="134" t="s">
        <v>2295</v>
      </c>
      <c r="U113" s="134">
        <v>0</v>
      </c>
      <c r="V113" s="134" t="s">
        <v>80</v>
      </c>
      <c r="X113" s="166"/>
      <c r="Y113" s="166"/>
      <c r="Z113" s="166"/>
      <c r="AA113" s="166"/>
      <c r="AB113" s="166"/>
    </row>
    <row r="114" spans="17:28" ht="13.5" hidden="1" customHeight="1" x14ac:dyDescent="0.25">
      <c r="Q114" s="267" t="str">
        <f t="shared" si="6"/>
        <v>nie ubiegam sięOlimpiada Informatyczna – Fundacja Rozwoju Informatyki w WarszawieLaureat2019/2020</v>
      </c>
      <c r="R114" s="134" t="s">
        <v>2146</v>
      </c>
      <c r="S114" s="134" t="s">
        <v>99</v>
      </c>
      <c r="T114" s="134" t="s">
        <v>2295</v>
      </c>
      <c r="U114" s="134">
        <v>0</v>
      </c>
      <c r="V114" s="134" t="s">
        <v>80</v>
      </c>
      <c r="X114" s="166"/>
      <c r="Y114" s="166"/>
      <c r="Z114" s="166"/>
      <c r="AA114" s="166"/>
      <c r="AB114" s="166"/>
    </row>
    <row r="115" spans="17:28" ht="13.5" hidden="1" customHeight="1" x14ac:dyDescent="0.25">
      <c r="Q115" s="267" t="str">
        <f t="shared" si="6"/>
        <v>nie ubiegam sięOlimpiada Informatyczna – Fundacja Rozwoju Informatyki w WarszawieFinalista2019/2020</v>
      </c>
      <c r="R115" s="134" t="s">
        <v>2146</v>
      </c>
      <c r="S115" s="134" t="s">
        <v>100</v>
      </c>
      <c r="T115" s="134" t="s">
        <v>2295</v>
      </c>
      <c r="U115" s="134">
        <v>0</v>
      </c>
      <c r="V115" s="134" t="s">
        <v>80</v>
      </c>
      <c r="X115" s="166"/>
      <c r="Y115" s="166"/>
      <c r="Z115" s="166"/>
      <c r="AA115" s="166"/>
      <c r="AB115" s="166"/>
    </row>
    <row r="116" spans="17:28" ht="13.5" hidden="1" customHeight="1" x14ac:dyDescent="0.25">
      <c r="Q116" s="267" t="str">
        <f t="shared" si="6"/>
        <v>nie ubiegam sięOlimpiada Informatyczna – Fundacja Rozwoju Informatyki w WarszawieUczestnik2019/2020</v>
      </c>
      <c r="R116" s="134" t="s">
        <v>2146</v>
      </c>
      <c r="S116" s="134" t="s">
        <v>109</v>
      </c>
      <c r="T116" s="134" t="s">
        <v>2295</v>
      </c>
      <c r="U116" s="134">
        <v>0</v>
      </c>
      <c r="V116" s="134" t="s">
        <v>80</v>
      </c>
      <c r="X116" s="166"/>
      <c r="Y116" s="166"/>
      <c r="Z116" s="166"/>
      <c r="AA116" s="166"/>
      <c r="AB116" s="166"/>
    </row>
    <row r="117" spans="17:28" ht="13.5" hidden="1" customHeight="1" x14ac:dyDescent="0.25">
      <c r="Q117" s="267" t="str">
        <f t="shared" si="6"/>
        <v>nie ubiegam sięOlimpiada Informatyczna Juniorów – Fundacja Rozwoju Informatyki w WarszawieLaureat2019/2020</v>
      </c>
      <c r="R117" s="134" t="s">
        <v>2302</v>
      </c>
      <c r="S117" s="134" t="s">
        <v>99</v>
      </c>
      <c r="T117" s="134" t="s">
        <v>2295</v>
      </c>
      <c r="U117" s="134">
        <v>0</v>
      </c>
      <c r="V117" s="134" t="s">
        <v>80</v>
      </c>
      <c r="X117" s="166"/>
      <c r="Y117" s="166"/>
      <c r="Z117" s="166"/>
      <c r="AA117" s="166"/>
      <c r="AB117" s="166"/>
    </row>
    <row r="118" spans="17:28" ht="13.5" hidden="1" customHeight="1" x14ac:dyDescent="0.25">
      <c r="Q118" s="267" t="str">
        <f t="shared" si="6"/>
        <v>nie ubiegam sięOlimpiada Informatyczna Juniorów – Fundacja Rozwoju Informatyki w WarszawieFinalista2019/2020</v>
      </c>
      <c r="R118" s="134" t="s">
        <v>2302</v>
      </c>
      <c r="S118" s="134" t="s">
        <v>100</v>
      </c>
      <c r="T118" s="134" t="s">
        <v>2295</v>
      </c>
      <c r="U118" s="134">
        <v>0</v>
      </c>
      <c r="V118" s="134" t="s">
        <v>80</v>
      </c>
      <c r="X118" s="166"/>
      <c r="Y118" s="166"/>
      <c r="Z118" s="166"/>
      <c r="AA118" s="166"/>
      <c r="AB118" s="166"/>
    </row>
    <row r="119" spans="17:28" ht="13.5" hidden="1" customHeight="1" x14ac:dyDescent="0.25">
      <c r="Q119" s="267" t="str">
        <f t="shared" si="6"/>
        <v>nie ubiegam sięOlimpiada Informatyczna Juniorów – Fundacja Rozwoju Informatyki w WarszawieUczestnik2019/2020</v>
      </c>
      <c r="R119" s="134" t="s">
        <v>2302</v>
      </c>
      <c r="S119" s="134" t="s">
        <v>109</v>
      </c>
      <c r="T119" s="134" t="s">
        <v>2295</v>
      </c>
      <c r="U119" s="134">
        <v>0</v>
      </c>
      <c r="V119" s="134" t="s">
        <v>80</v>
      </c>
      <c r="X119" s="166"/>
      <c r="Y119" s="166"/>
      <c r="Z119" s="166"/>
      <c r="AA119" s="166"/>
      <c r="AB119" s="166"/>
    </row>
    <row r="120" spans="17:28" ht="13.5" hidden="1" customHeight="1" x14ac:dyDescent="0.25">
      <c r="Q120" s="267" t="str">
        <f t="shared" si="6"/>
        <v>nie ubiegam sięOlimpiada Języka Angielskiego – Wyższa Szkoła Języków Obcych im. Samuela Lindego w PoznaniuLaureat2019/2020</v>
      </c>
      <c r="R120" s="134" t="s">
        <v>2303</v>
      </c>
      <c r="S120" s="134" t="s">
        <v>99</v>
      </c>
      <c r="T120" s="134" t="s">
        <v>2295</v>
      </c>
      <c r="U120" s="134">
        <v>0</v>
      </c>
      <c r="V120" s="134" t="s">
        <v>80</v>
      </c>
      <c r="X120" s="166"/>
      <c r="Y120" s="166"/>
      <c r="Z120" s="166"/>
      <c r="AA120" s="166"/>
      <c r="AB120" s="166"/>
    </row>
    <row r="121" spans="17:28" ht="13.5" hidden="1" customHeight="1" x14ac:dyDescent="0.25">
      <c r="Q121" s="267" t="str">
        <f t="shared" si="6"/>
        <v>nie ubiegam sięOlimpiada Języka Angielskiego – Wyższa Szkoła Języków Obcych im. Samuela Lindego w PoznaniuFinalista2019/2020</v>
      </c>
      <c r="R121" s="134" t="s">
        <v>2303</v>
      </c>
      <c r="S121" s="134" t="s">
        <v>100</v>
      </c>
      <c r="T121" s="134" t="s">
        <v>2295</v>
      </c>
      <c r="U121" s="134">
        <v>0</v>
      </c>
      <c r="V121" s="134" t="s">
        <v>80</v>
      </c>
      <c r="X121" s="166"/>
      <c r="Y121" s="166"/>
      <c r="Z121" s="166"/>
      <c r="AA121" s="166"/>
      <c r="AB121" s="166"/>
    </row>
    <row r="122" spans="17:28" ht="13.5" hidden="1" customHeight="1" x14ac:dyDescent="0.25">
      <c r="Q122" s="267" t="str">
        <f t="shared" si="6"/>
        <v>nie ubiegam sięOlimpiada Języka Angielskiego – Wyższa Szkoła Języków Obcych im. Samuela Lindego w PoznaniuUczestnik2019/2020</v>
      </c>
      <c r="R122" s="134" t="s">
        <v>2303</v>
      </c>
      <c r="S122" s="134" t="s">
        <v>109</v>
      </c>
      <c r="T122" s="134" t="s">
        <v>2295</v>
      </c>
      <c r="U122" s="134">
        <v>0</v>
      </c>
      <c r="V122" s="134" t="s">
        <v>80</v>
      </c>
      <c r="X122" s="166"/>
      <c r="Y122" s="166"/>
      <c r="Z122" s="166"/>
      <c r="AA122" s="166"/>
      <c r="AB122" s="166"/>
    </row>
    <row r="123" spans="17:28" ht="13.5" hidden="1" customHeight="1" x14ac:dyDescent="0.25">
      <c r="Q123" s="267" t="str">
        <f t="shared" si="6"/>
        <v>nie ubiegam sięOlimpiada Języka Angielskiego Juniorów – Wyższa Szkoła Języków Obcych im. Samuela Lindego w PoznaniuLaureat2019/2020</v>
      </c>
      <c r="R123" s="134" t="s">
        <v>2304</v>
      </c>
      <c r="S123" s="134" t="s">
        <v>99</v>
      </c>
      <c r="T123" s="134" t="s">
        <v>2295</v>
      </c>
      <c r="U123" s="134">
        <v>0</v>
      </c>
      <c r="V123" s="134" t="s">
        <v>80</v>
      </c>
      <c r="X123" s="166"/>
      <c r="Y123" s="166"/>
      <c r="Z123" s="166"/>
      <c r="AA123" s="166"/>
      <c r="AB123" s="166"/>
    </row>
    <row r="124" spans="17:28" ht="13.5" hidden="1" customHeight="1" x14ac:dyDescent="0.25">
      <c r="Q124" s="267" t="str">
        <f t="shared" si="6"/>
        <v>nie ubiegam sięOlimpiada Języka Angielskiego Juniorów – Wyższa Szkoła Języków Obcych im. Samuela Lindego w PoznaniuFinalista2019/2020</v>
      </c>
      <c r="R124" s="134" t="s">
        <v>2304</v>
      </c>
      <c r="S124" s="134" t="s">
        <v>100</v>
      </c>
      <c r="T124" s="134" t="s">
        <v>2295</v>
      </c>
      <c r="U124" s="134">
        <v>0</v>
      </c>
      <c r="V124" s="134" t="s">
        <v>80</v>
      </c>
      <c r="X124" s="166"/>
      <c r="Y124" s="166"/>
      <c r="Z124" s="166"/>
      <c r="AA124" s="166"/>
      <c r="AB124" s="166"/>
    </row>
    <row r="125" spans="17:28" ht="13.5" hidden="1" customHeight="1" x14ac:dyDescent="0.25">
      <c r="Q125" s="267" t="str">
        <f t="shared" si="6"/>
        <v>nie ubiegam sięOlimpiada Języka Angielskiego Juniorów – Wyższa Szkoła Języków Obcych im. Samuela Lindego w PoznaniuUczestnik2019/2020</v>
      </c>
      <c r="R125" s="134" t="s">
        <v>2304</v>
      </c>
      <c r="S125" s="134" t="s">
        <v>109</v>
      </c>
      <c r="T125" s="134" t="s">
        <v>2295</v>
      </c>
      <c r="U125" s="134">
        <v>0</v>
      </c>
      <c r="V125" s="134" t="s">
        <v>80</v>
      </c>
      <c r="X125" s="166"/>
      <c r="Y125" s="166"/>
      <c r="Z125" s="166"/>
      <c r="AA125" s="166"/>
      <c r="AB125" s="166"/>
    </row>
    <row r="126" spans="17:28" ht="13.5" hidden="1" customHeight="1" x14ac:dyDescent="0.25">
      <c r="Q126" s="267" t="str">
        <f t="shared" si="6"/>
        <v>nie ubiegam sięOlimpiada Języka Białoruskiego – Uniwersytet Warszawski, Katedra BiałorutenistykiLaureat2019/2020</v>
      </c>
      <c r="R126" s="134" t="s">
        <v>104</v>
      </c>
      <c r="S126" s="134" t="s">
        <v>99</v>
      </c>
      <c r="T126" s="134" t="s">
        <v>2295</v>
      </c>
      <c r="U126" s="134">
        <v>0</v>
      </c>
      <c r="V126" s="134" t="s">
        <v>80</v>
      </c>
      <c r="X126" s="166"/>
      <c r="Y126" s="166"/>
      <c r="Z126" s="166"/>
      <c r="AA126" s="166"/>
      <c r="AB126" s="166"/>
    </row>
    <row r="127" spans="17:28" ht="13.5" hidden="1" customHeight="1" x14ac:dyDescent="0.25">
      <c r="Q127" s="267" t="str">
        <f t="shared" si="6"/>
        <v>nie ubiegam sięOlimpiada Języka Białoruskiego – Uniwersytet Warszawski, Katedra BiałorutenistykiFinalista2019/2020</v>
      </c>
      <c r="R127" s="134" t="s">
        <v>104</v>
      </c>
      <c r="S127" s="134" t="s">
        <v>100</v>
      </c>
      <c r="T127" s="134" t="s">
        <v>2295</v>
      </c>
      <c r="U127" s="134">
        <v>0</v>
      </c>
      <c r="V127" s="134" t="s">
        <v>80</v>
      </c>
      <c r="X127" s="166"/>
      <c r="Y127" s="166"/>
      <c r="Z127" s="166"/>
      <c r="AA127" s="166"/>
      <c r="AB127" s="166"/>
    </row>
    <row r="128" spans="17:28" ht="13.5" hidden="1" customHeight="1" x14ac:dyDescent="0.25">
      <c r="Q128" s="267" t="str">
        <f t="shared" si="6"/>
        <v>nie ubiegam sięOlimpiada Języka Białoruskiego – Uniwersytet Warszawski, Katedra BiałorutenistykiUczestnik2019/2020</v>
      </c>
      <c r="R128" s="134" t="s">
        <v>104</v>
      </c>
      <c r="S128" s="134" t="s">
        <v>109</v>
      </c>
      <c r="T128" s="134" t="s">
        <v>2295</v>
      </c>
      <c r="U128" s="134">
        <v>0</v>
      </c>
      <c r="V128" s="134" t="s">
        <v>80</v>
      </c>
      <c r="X128" s="166"/>
      <c r="Y128" s="166"/>
      <c r="Z128" s="166"/>
      <c r="AA128" s="166"/>
      <c r="AB128" s="166"/>
    </row>
    <row r="129" spans="17:28" ht="13.5" hidden="1" customHeight="1" x14ac:dyDescent="0.25">
      <c r="Q129" s="267" t="str">
        <f t="shared" si="6"/>
        <v>nie ubiegam sięOlimpiada Języka Francuskiego – PROF-EUROPE Stowarzyszenie Nauczycieli Języka Francuskiego w PolsceLaureat2019/2020</v>
      </c>
      <c r="R129" s="134" t="s">
        <v>105</v>
      </c>
      <c r="S129" s="134" t="s">
        <v>99</v>
      </c>
      <c r="T129" s="134" t="s">
        <v>2295</v>
      </c>
      <c r="U129" s="134">
        <v>0</v>
      </c>
      <c r="V129" s="134" t="s">
        <v>80</v>
      </c>
      <c r="X129" s="166"/>
      <c r="Y129" s="166"/>
      <c r="Z129" s="166"/>
      <c r="AA129" s="166"/>
      <c r="AB129" s="166"/>
    </row>
    <row r="130" spans="17:28" ht="13.5" hidden="1" customHeight="1" x14ac:dyDescent="0.25">
      <c r="Q130" s="267" t="str">
        <f t="shared" si="6"/>
        <v>nie ubiegam sięOlimpiada Języka Francuskiego – PROF-EUROPE Stowarzyszenie Nauczycieli Języka Francuskiego w PolsceFinalista2019/2020</v>
      </c>
      <c r="R130" s="134" t="s">
        <v>105</v>
      </c>
      <c r="S130" s="134" t="s">
        <v>100</v>
      </c>
      <c r="T130" s="134" t="s">
        <v>2295</v>
      </c>
      <c r="U130" s="134">
        <v>0</v>
      </c>
      <c r="V130" s="134" t="s">
        <v>80</v>
      </c>
      <c r="X130" s="166"/>
      <c r="Y130" s="166"/>
      <c r="Z130" s="166"/>
      <c r="AA130" s="166"/>
      <c r="AB130" s="166"/>
    </row>
    <row r="131" spans="17:28" ht="13.5" hidden="1" customHeight="1" x14ac:dyDescent="0.25">
      <c r="Q131" s="267" t="str">
        <f t="shared" si="6"/>
        <v>nie ubiegam sięOlimpiada Języka Francuskiego – PROF-EUROPE Stowarzyszenie Nauczycieli Języka Francuskiego w PolsceUczestnik2019/2020</v>
      </c>
      <c r="R131" s="134" t="s">
        <v>105</v>
      </c>
      <c r="S131" s="134" t="s">
        <v>109</v>
      </c>
      <c r="T131" s="134" t="s">
        <v>2295</v>
      </c>
      <c r="U131" s="134">
        <v>0</v>
      </c>
      <c r="V131" s="134" t="s">
        <v>80</v>
      </c>
      <c r="X131" s="166"/>
      <c r="Y131" s="166"/>
      <c r="Z131" s="166"/>
      <c r="AA131" s="166"/>
      <c r="AB131" s="166"/>
    </row>
    <row r="132" spans="17:28" ht="13.5" hidden="1" customHeight="1" x14ac:dyDescent="0.25">
      <c r="Q132" s="267" t="str">
        <f t="shared" si="6"/>
        <v>nie ubiegam sięOlimpiada Lingwistyki Matematycznej – Fundacja Matematyków WrocławskichLaureat2019/2020</v>
      </c>
      <c r="R132" s="134" t="s">
        <v>2306</v>
      </c>
      <c r="S132" s="134" t="s">
        <v>99</v>
      </c>
      <c r="T132" s="134" t="s">
        <v>2295</v>
      </c>
      <c r="U132" s="134">
        <v>0</v>
      </c>
      <c r="V132" s="134" t="s">
        <v>80</v>
      </c>
      <c r="X132" s="166"/>
      <c r="Y132" s="166"/>
      <c r="Z132" s="166"/>
      <c r="AA132" s="166"/>
      <c r="AB132" s="166"/>
    </row>
    <row r="133" spans="17:28" ht="13.5" hidden="1" customHeight="1" x14ac:dyDescent="0.25">
      <c r="Q133" s="267" t="str">
        <f t="shared" si="6"/>
        <v>nie ubiegam sięOlimpiada Lingwistyki Matematycznej – Fundacja Matematyków WrocławskichFinalista2019/2020</v>
      </c>
      <c r="R133" s="134" t="s">
        <v>2306</v>
      </c>
      <c r="S133" s="134" t="s">
        <v>100</v>
      </c>
      <c r="T133" s="134" t="s">
        <v>2295</v>
      </c>
      <c r="U133" s="134">
        <v>0</v>
      </c>
      <c r="V133" s="134" t="s">
        <v>80</v>
      </c>
      <c r="X133" s="166"/>
      <c r="Y133" s="166"/>
      <c r="Z133" s="166"/>
      <c r="AA133" s="166"/>
      <c r="AB133" s="166"/>
    </row>
    <row r="134" spans="17:28" ht="13.5" hidden="1" customHeight="1" x14ac:dyDescent="0.25">
      <c r="Q134" s="267" t="str">
        <f t="shared" si="6"/>
        <v>nie ubiegam sięOlimpiada Lingwistyki Matematycznej – Fundacja Matematyków WrocławskichUczestnik2019/2020</v>
      </c>
      <c r="R134" s="134" t="s">
        <v>2306</v>
      </c>
      <c r="S134" s="134" t="s">
        <v>109</v>
      </c>
      <c r="T134" s="134" t="s">
        <v>2295</v>
      </c>
      <c r="U134" s="134">
        <v>0</v>
      </c>
      <c r="V134" s="134" t="s">
        <v>80</v>
      </c>
      <c r="X134" s="166"/>
      <c r="Y134" s="166"/>
      <c r="Z134" s="166"/>
      <c r="AA134" s="166"/>
      <c r="AB134" s="166"/>
    </row>
    <row r="135" spans="17:28" ht="13.5" hidden="1" customHeight="1" x14ac:dyDescent="0.25">
      <c r="Q135" s="267" t="str">
        <f t="shared" si="6"/>
        <v>nie ubiegam sięOlimpiada Matematyczna – Stowarzyszenie na Rzecz Edukacji Matematycznej w WarszawieLaureat2019/2020</v>
      </c>
      <c r="R135" s="134" t="s">
        <v>103</v>
      </c>
      <c r="S135" s="134" t="s">
        <v>99</v>
      </c>
      <c r="T135" s="134" t="s">
        <v>2295</v>
      </c>
      <c r="U135" s="134">
        <v>0</v>
      </c>
      <c r="V135" s="134" t="s">
        <v>80</v>
      </c>
      <c r="X135" s="166"/>
      <c r="Y135" s="166"/>
      <c r="Z135" s="166"/>
      <c r="AA135" s="166"/>
      <c r="AB135" s="166"/>
    </row>
    <row r="136" spans="17:28" ht="13.5" hidden="1" customHeight="1" x14ac:dyDescent="0.25">
      <c r="Q136" s="267" t="str">
        <f t="shared" si="6"/>
        <v>nie ubiegam sięOlimpiada Matematyczna – Stowarzyszenie na Rzecz Edukacji Matematycznej w WarszawieFinalista2019/2020</v>
      </c>
      <c r="R136" s="134" t="s">
        <v>103</v>
      </c>
      <c r="S136" s="134" t="s">
        <v>100</v>
      </c>
      <c r="T136" s="134" t="s">
        <v>2295</v>
      </c>
      <c r="U136" s="134">
        <v>0</v>
      </c>
      <c r="V136" s="134" t="s">
        <v>80</v>
      </c>
      <c r="X136" s="166"/>
      <c r="Y136" s="166"/>
      <c r="Z136" s="166"/>
      <c r="AA136" s="166"/>
      <c r="AB136" s="166"/>
    </row>
    <row r="137" spans="17:28" ht="13.5" hidden="1" customHeight="1" x14ac:dyDescent="0.25">
      <c r="Q137" s="267" t="str">
        <f t="shared" si="6"/>
        <v>nie ubiegam sięOlimpiada Matematyczna – Stowarzyszenie na Rzecz Edukacji Matematycznej w WarszawieUczestnik2019/2020</v>
      </c>
      <c r="R137" s="134" t="s">
        <v>103</v>
      </c>
      <c r="S137" s="134" t="s">
        <v>109</v>
      </c>
      <c r="T137" s="134" t="s">
        <v>2295</v>
      </c>
      <c r="U137" s="134">
        <v>0</v>
      </c>
      <c r="V137" s="134" t="s">
        <v>80</v>
      </c>
      <c r="X137" s="166"/>
      <c r="Y137" s="166"/>
      <c r="Z137" s="166"/>
      <c r="AA137" s="166"/>
      <c r="AB137" s="166"/>
    </row>
    <row r="138" spans="17:28" ht="13.5" hidden="1" customHeight="1" x14ac:dyDescent="0.25">
      <c r="Q138" s="267" t="str">
        <f t="shared" si="6"/>
        <v>nie ubiegam sięOlimpiada Przedsiębiorczości – Fundacja Promocji i Akredytacji Kierunków Ekonomicznych w WarszawieLaureat2019/2020</v>
      </c>
      <c r="R138" s="134" t="s">
        <v>106</v>
      </c>
      <c r="S138" s="134" t="s">
        <v>99</v>
      </c>
      <c r="T138" s="134" t="s">
        <v>2295</v>
      </c>
      <c r="U138" s="134">
        <v>0</v>
      </c>
      <c r="V138" s="134" t="s">
        <v>80</v>
      </c>
      <c r="X138" s="166"/>
      <c r="Y138" s="166"/>
      <c r="Z138" s="166"/>
      <c r="AA138" s="166"/>
      <c r="AB138" s="166"/>
    </row>
    <row r="139" spans="17:28" ht="13.5" hidden="1" customHeight="1" x14ac:dyDescent="0.25">
      <c r="Q139" s="267" t="str">
        <f t="shared" si="6"/>
        <v>nie ubiegam sięOlimpiada Przedsiębiorczości – Fundacja Promocji i Akredytacji Kierunków Ekonomicznych w WarszawieFinalista2019/2020</v>
      </c>
      <c r="R139" s="134" t="s">
        <v>106</v>
      </c>
      <c r="S139" s="134" t="s">
        <v>100</v>
      </c>
      <c r="T139" s="134" t="s">
        <v>2295</v>
      </c>
      <c r="U139" s="134">
        <v>0</v>
      </c>
      <c r="V139" s="134" t="s">
        <v>80</v>
      </c>
      <c r="X139" s="166"/>
      <c r="Y139" s="166"/>
      <c r="Z139" s="166"/>
      <c r="AA139" s="166"/>
      <c r="AB139" s="166"/>
    </row>
    <row r="140" spans="17:28" ht="13.5" hidden="1" customHeight="1" x14ac:dyDescent="0.25">
      <c r="Q140" s="267" t="str">
        <f t="shared" si="6"/>
        <v>nie ubiegam sięOlimpiada Przedsiębiorczości – Fundacja Promocji i Akredytacji Kierunków Ekonomicznych w WarszawieUczestnik2019/2020</v>
      </c>
      <c r="R140" s="134" t="s">
        <v>106</v>
      </c>
      <c r="S140" s="134" t="s">
        <v>109</v>
      </c>
      <c r="T140" s="134" t="s">
        <v>2295</v>
      </c>
      <c r="U140" s="134">
        <v>0</v>
      </c>
      <c r="V140" s="134" t="s">
        <v>80</v>
      </c>
      <c r="X140" s="166"/>
      <c r="Y140" s="166"/>
      <c r="Z140" s="166"/>
      <c r="AA140" s="166"/>
      <c r="AB140" s="166"/>
    </row>
    <row r="141" spans="17:28" ht="13.5" hidden="1" customHeight="1" x14ac:dyDescent="0.25">
      <c r="Q141" s="267" t="str">
        <f t="shared" si="6"/>
        <v>nie ubiegam sięOlimpiada Wiedzy Ekologicznej – Szkoła Główna Gospodarstwa Wiejskiego w Warszawie przy wsparciu Ministra Środowiska oraz Ligi Ochrony PrzyrodyLaureat2019/2020</v>
      </c>
      <c r="R141" s="134" t="s">
        <v>2179</v>
      </c>
      <c r="S141" s="134" t="s">
        <v>99</v>
      </c>
      <c r="T141" s="134" t="s">
        <v>2295</v>
      </c>
      <c r="U141" s="134">
        <v>0</v>
      </c>
      <c r="V141" s="134" t="s">
        <v>80</v>
      </c>
      <c r="X141" s="166"/>
      <c r="Y141" s="166"/>
      <c r="Z141" s="166"/>
      <c r="AA141" s="166"/>
      <c r="AB141" s="166"/>
    </row>
    <row r="142" spans="17:28" ht="13.5" hidden="1" customHeight="1" x14ac:dyDescent="0.25">
      <c r="Q142" s="267" t="str">
        <f t="shared" si="6"/>
        <v>nie ubiegam sięOlimpiada Wiedzy Ekologicznej – Szkoła Główna Gospodarstwa Wiejskiego w Warszawie przy wsparciu Ministra Środowiska oraz Ligi Ochrony PrzyrodyFinalista2019/2020</v>
      </c>
      <c r="R142" s="134" t="s">
        <v>2179</v>
      </c>
      <c r="S142" s="134" t="s">
        <v>100</v>
      </c>
      <c r="T142" s="134" t="s">
        <v>2295</v>
      </c>
      <c r="U142" s="134">
        <v>0</v>
      </c>
      <c r="V142" s="134" t="s">
        <v>80</v>
      </c>
      <c r="X142" s="166"/>
      <c r="Y142" s="166"/>
      <c r="Z142" s="166"/>
      <c r="AA142" s="166"/>
      <c r="AB142" s="166"/>
    </row>
    <row r="143" spans="17:28" ht="13.5" hidden="1" customHeight="1" x14ac:dyDescent="0.25">
      <c r="Q143" s="267" t="str">
        <f t="shared" si="6"/>
        <v>nie ubiegam sięOlimpiada Wiedzy Ekologicznej – Szkoła Główna Gospodarstwa Wiejskiego w Warszawie przy wsparciu Ministra Środowiska oraz Ligi Ochrony PrzyrodyUczestnik2019/2020</v>
      </c>
      <c r="R143" s="134" t="s">
        <v>2179</v>
      </c>
      <c r="S143" s="134" t="s">
        <v>109</v>
      </c>
      <c r="T143" s="134" t="s">
        <v>2295</v>
      </c>
      <c r="U143" s="134">
        <v>0</v>
      </c>
      <c r="V143" s="134" t="s">
        <v>80</v>
      </c>
      <c r="X143" s="166"/>
      <c r="Y143" s="166"/>
      <c r="Z143" s="166"/>
      <c r="AA143" s="166"/>
      <c r="AB143" s="166"/>
    </row>
    <row r="144" spans="17:28" ht="13.5" hidden="1" customHeight="1" x14ac:dyDescent="0.25">
      <c r="Q144" s="267" t="str">
        <f t="shared" si="6"/>
        <v>nie 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R144" s="134" t="str">
        <f>B15</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144" s="134" t="s">
        <v>99</v>
      </c>
      <c r="T144" s="134" t="s">
        <v>2295</v>
      </c>
      <c r="U144" s="134">
        <v>40</v>
      </c>
      <c r="V144" s="134" t="s">
        <v>80</v>
      </c>
      <c r="X144" s="166"/>
      <c r="Y144" s="166"/>
      <c r="Z144" s="166"/>
      <c r="AA144" s="166"/>
      <c r="AB144" s="166"/>
    </row>
    <row r="145" spans="17:28" ht="13.5" hidden="1" customHeight="1" x14ac:dyDescent="0.25">
      <c r="Q145" s="267" t="str">
        <f t="shared" si="6"/>
        <v>nie 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R145" s="134" t="str">
        <f t="shared" ref="R145:R146" si="7">B16</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145" s="134" t="s">
        <v>99</v>
      </c>
      <c r="T145" s="134" t="s">
        <v>2295</v>
      </c>
      <c r="U145" s="134">
        <v>40</v>
      </c>
      <c r="V145" s="134" t="s">
        <v>80</v>
      </c>
      <c r="X145" s="166"/>
      <c r="Y145" s="166"/>
      <c r="Z145" s="166"/>
      <c r="AA145" s="166"/>
      <c r="AB145" s="166"/>
    </row>
    <row r="146" spans="17:28" ht="13.5" hidden="1" customHeight="1" x14ac:dyDescent="0.25">
      <c r="Q146" s="267" t="str">
        <f t="shared" si="6"/>
        <v>nie 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zm.).Laureat2019/2020</v>
      </c>
      <c r="R146" s="134" t="str">
        <f t="shared" si="7"/>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146" s="134" t="s">
        <v>99</v>
      </c>
      <c r="T146" s="134" t="s">
        <v>2295</v>
      </c>
      <c r="U146" s="134">
        <v>40</v>
      </c>
      <c r="V146" s="134" t="s">
        <v>80</v>
      </c>
      <c r="X146" s="166"/>
      <c r="Y146" s="166"/>
      <c r="Z146" s="166"/>
      <c r="AA146" s="166"/>
      <c r="AB146" s="166"/>
    </row>
    <row r="147" spans="17:28" ht="13.5" hidden="1" customHeight="1" x14ac:dyDescent="0.25">
      <c r="Q147" s="267" t="str">
        <f t="shared" si="6"/>
        <v>nie 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R147" s="134" t="str">
        <f>B15</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147" s="134" t="s">
        <v>100</v>
      </c>
      <c r="T147" s="134" t="s">
        <v>2295</v>
      </c>
      <c r="U147" s="134">
        <v>30</v>
      </c>
      <c r="V147" s="134" t="s">
        <v>80</v>
      </c>
    </row>
    <row r="148" spans="17:28" ht="13.5" hidden="1" customHeight="1" x14ac:dyDescent="0.25">
      <c r="Q148" s="267" t="str">
        <f t="shared" si="6"/>
        <v>nie 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R148" s="134" t="str">
        <f t="shared" ref="R148:R149" si="8">B16</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148" s="134" t="s">
        <v>100</v>
      </c>
      <c r="T148" s="134" t="s">
        <v>2295</v>
      </c>
      <c r="U148" s="134">
        <v>30</v>
      </c>
      <c r="V148" s="134" t="s">
        <v>80</v>
      </c>
    </row>
    <row r="149" spans="17:28" ht="13.5" hidden="1" customHeight="1" x14ac:dyDescent="0.25">
      <c r="Q149" s="267" t="str">
        <f t="shared" si="6"/>
        <v>nie 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zm.).Finalista2019/2020</v>
      </c>
      <c r="R149" s="134" t="str">
        <f t="shared" si="8"/>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149" s="134" t="s">
        <v>100</v>
      </c>
      <c r="T149" s="134" t="s">
        <v>2295</v>
      </c>
      <c r="U149" s="134">
        <v>30</v>
      </c>
      <c r="V149" s="134" t="s">
        <v>80</v>
      </c>
    </row>
    <row r="150" spans="17:28" ht="13.5" hidden="1" customHeight="1" x14ac:dyDescent="0.25">
      <c r="Q150" s="267" t="str">
        <f t="shared" si="6"/>
        <v>nie 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zm.).Uczestnik2019/2020</v>
      </c>
      <c r="R150" s="134" t="str">
        <f>B15</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150" s="134" t="s">
        <v>109</v>
      </c>
      <c r="T150" s="134" t="s">
        <v>2295</v>
      </c>
      <c r="U150" s="134">
        <v>20</v>
      </c>
      <c r="V150" s="134" t="s">
        <v>80</v>
      </c>
    </row>
    <row r="151" spans="17:28" ht="13.5" hidden="1" customHeight="1" x14ac:dyDescent="0.25">
      <c r="Q151" s="267" t="str">
        <f t="shared" si="6"/>
        <v>nie 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zm.).Uczestnik2019/2020</v>
      </c>
      <c r="R151" s="134" t="str">
        <f t="shared" ref="R151:R152" si="9">B16</f>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151" s="134" t="s">
        <v>109</v>
      </c>
      <c r="T151" s="134" t="s">
        <v>2295</v>
      </c>
      <c r="U151" s="134">
        <v>20</v>
      </c>
      <c r="V151" s="134" t="s">
        <v>80</v>
      </c>
    </row>
    <row r="152" spans="17:28" ht="13.5" hidden="1" customHeight="1" x14ac:dyDescent="0.25">
      <c r="Q152" s="267" t="str">
        <f t="shared" si="6"/>
        <v>nie ubiegam sięInna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zm.).Uczestnik2019/2020</v>
      </c>
      <c r="R152" s="134" t="str">
        <f t="shared" si="9"/>
        <v>Inna (podać jaka): Uwaga !!! W przypadku olimpiad i konkursów niewskazanych w wykazie dopuszcza się możliwość przyznania punktów, o ile Wnioskodawca udowodni, że konkurs lub olimpiada, w której brał udział, został przeprowadzony w oparciu o przepisy wydane przez ministra właściwego ds. edukacji tj. Rozporządzenie Ministra Edukacji Narodowej i Sportu z 29 stycznia 2002 r. w sprawie organizacji oraz sposobu przeprowadzania konkursów, turniejów i olimpiad (Dz. U z 2002 r., nr 13, poz. 125, z późn. zm.).</v>
      </c>
      <c r="S152" s="134" t="s">
        <v>109</v>
      </c>
      <c r="T152" s="134" t="s">
        <v>2295</v>
      </c>
      <c r="U152" s="134">
        <v>20</v>
      </c>
      <c r="V152" s="134" t="s">
        <v>80</v>
      </c>
    </row>
    <row r="153" spans="17:28" ht="13.5" hidden="1" customHeight="1" x14ac:dyDescent="0.25">
      <c r="Q153" s="198" t="str">
        <f t="shared" ref="Q153:Q212" si="10">V153&amp;R153&amp;S153&amp;T153</f>
        <v/>
      </c>
      <c r="R153" s="72"/>
    </row>
    <row r="154" spans="17:28" ht="13.5" hidden="1" customHeight="1" x14ac:dyDescent="0.25">
      <c r="Q154" s="198" t="str">
        <f t="shared" si="10"/>
        <v/>
      </c>
      <c r="R154" s="72"/>
    </row>
    <row r="155" spans="17:28" ht="13.5" hidden="1" customHeight="1" x14ac:dyDescent="0.25">
      <c r="Q155" s="198" t="str">
        <f t="shared" si="10"/>
        <v/>
      </c>
      <c r="R155" s="72"/>
    </row>
    <row r="156" spans="17:28" ht="13.5" hidden="1" customHeight="1" x14ac:dyDescent="0.25">
      <c r="Q156" s="198" t="str">
        <f t="shared" si="10"/>
        <v/>
      </c>
      <c r="R156" s="72"/>
    </row>
    <row r="157" spans="17:28" ht="13.5" hidden="1" customHeight="1" x14ac:dyDescent="0.25">
      <c r="Q157" s="198" t="str">
        <f t="shared" si="10"/>
        <v/>
      </c>
      <c r="R157" s="72"/>
    </row>
    <row r="158" spans="17:28" ht="13.5" hidden="1" customHeight="1" x14ac:dyDescent="0.25">
      <c r="Q158" s="198" t="str">
        <f t="shared" si="10"/>
        <v/>
      </c>
      <c r="R158" s="72"/>
    </row>
    <row r="159" spans="17:28" ht="13.5" hidden="1" customHeight="1" x14ac:dyDescent="0.25">
      <c r="Q159" s="198" t="str">
        <f t="shared" si="10"/>
        <v/>
      </c>
      <c r="R159" s="72"/>
    </row>
    <row r="160" spans="17:28" ht="13.5" hidden="1" customHeight="1" x14ac:dyDescent="0.25">
      <c r="Q160" s="198" t="str">
        <f t="shared" si="10"/>
        <v/>
      </c>
      <c r="R160" s="72"/>
    </row>
    <row r="161" spans="17:18" ht="13.5" hidden="1" customHeight="1" x14ac:dyDescent="0.25">
      <c r="Q161" s="198" t="str">
        <f t="shared" si="10"/>
        <v/>
      </c>
      <c r="R161" s="72"/>
    </row>
    <row r="162" spans="17:18" ht="13.5" hidden="1" customHeight="1" x14ac:dyDescent="0.25">
      <c r="Q162" s="198" t="str">
        <f t="shared" si="10"/>
        <v/>
      </c>
      <c r="R162" s="72"/>
    </row>
    <row r="163" spans="17:18" ht="13.5" hidden="1" customHeight="1" x14ac:dyDescent="0.25">
      <c r="Q163" s="198" t="str">
        <f t="shared" si="10"/>
        <v/>
      </c>
      <c r="R163" s="72"/>
    </row>
    <row r="164" spans="17:18" ht="13.5" hidden="1" customHeight="1" x14ac:dyDescent="0.25">
      <c r="Q164" s="198" t="str">
        <f t="shared" si="10"/>
        <v/>
      </c>
      <c r="R164" s="72"/>
    </row>
    <row r="165" spans="17:18" ht="13.5" hidden="1" customHeight="1" x14ac:dyDescent="0.25">
      <c r="Q165" s="198" t="str">
        <f t="shared" si="10"/>
        <v/>
      </c>
      <c r="R165" s="72"/>
    </row>
    <row r="166" spans="17:18" ht="13.5" hidden="1" customHeight="1" x14ac:dyDescent="0.25">
      <c r="Q166" s="198" t="str">
        <f t="shared" si="10"/>
        <v/>
      </c>
      <c r="R166" s="72"/>
    </row>
    <row r="167" spans="17:18" ht="13.5" hidden="1" customHeight="1" x14ac:dyDescent="0.25">
      <c r="Q167" s="198" t="str">
        <f t="shared" si="10"/>
        <v/>
      </c>
      <c r="R167" s="72"/>
    </row>
    <row r="168" spans="17:18" ht="13.5" hidden="1" customHeight="1" x14ac:dyDescent="0.25">
      <c r="Q168" s="198" t="str">
        <f t="shared" si="10"/>
        <v/>
      </c>
      <c r="R168" s="72"/>
    </row>
    <row r="169" spans="17:18" ht="13.5" hidden="1" customHeight="1" x14ac:dyDescent="0.25">
      <c r="Q169" s="198" t="str">
        <f t="shared" si="10"/>
        <v/>
      </c>
      <c r="R169" s="72"/>
    </row>
    <row r="170" spans="17:18" ht="13.5" hidden="1" customHeight="1" x14ac:dyDescent="0.25">
      <c r="Q170" s="198" t="str">
        <f t="shared" si="10"/>
        <v/>
      </c>
      <c r="R170" s="72"/>
    </row>
    <row r="171" spans="17:18" ht="13.5" hidden="1" customHeight="1" x14ac:dyDescent="0.25">
      <c r="Q171" s="198" t="str">
        <f t="shared" si="10"/>
        <v/>
      </c>
      <c r="R171" s="72"/>
    </row>
    <row r="172" spans="17:18" ht="13.5" hidden="1" customHeight="1" x14ac:dyDescent="0.25">
      <c r="Q172" s="198" t="str">
        <f t="shared" si="10"/>
        <v/>
      </c>
      <c r="R172" s="72"/>
    </row>
    <row r="173" spans="17:18" ht="13.5" hidden="1" customHeight="1" x14ac:dyDescent="0.25">
      <c r="Q173" s="198" t="str">
        <f t="shared" si="10"/>
        <v/>
      </c>
      <c r="R173" s="72"/>
    </row>
    <row r="174" spans="17:18" ht="13.5" hidden="1" customHeight="1" x14ac:dyDescent="0.25">
      <c r="Q174" s="198" t="str">
        <f t="shared" si="10"/>
        <v/>
      </c>
      <c r="R174" s="72"/>
    </row>
    <row r="175" spans="17:18" ht="13.5" hidden="1" customHeight="1" x14ac:dyDescent="0.25">
      <c r="Q175" s="198" t="str">
        <f t="shared" si="10"/>
        <v/>
      </c>
      <c r="R175" s="72"/>
    </row>
    <row r="176" spans="17:18" ht="13.5" hidden="1" customHeight="1" x14ac:dyDescent="0.25">
      <c r="Q176" s="198" t="str">
        <f t="shared" si="10"/>
        <v/>
      </c>
      <c r="R176" s="72"/>
    </row>
    <row r="177" spans="17:18" ht="13.5" hidden="1" customHeight="1" x14ac:dyDescent="0.25">
      <c r="Q177" s="198" t="str">
        <f t="shared" si="10"/>
        <v/>
      </c>
      <c r="R177" s="72"/>
    </row>
    <row r="178" spans="17:18" ht="13.5" hidden="1" customHeight="1" x14ac:dyDescent="0.25">
      <c r="Q178" s="198" t="str">
        <f t="shared" si="10"/>
        <v/>
      </c>
      <c r="R178" s="72"/>
    </row>
    <row r="179" spans="17:18" ht="13.5" hidden="1" customHeight="1" x14ac:dyDescent="0.25">
      <c r="Q179" s="198" t="str">
        <f t="shared" si="10"/>
        <v/>
      </c>
      <c r="R179" s="72"/>
    </row>
    <row r="180" spans="17:18" ht="13.5" hidden="1" customHeight="1" x14ac:dyDescent="0.25">
      <c r="Q180" s="198" t="str">
        <f t="shared" si="10"/>
        <v/>
      </c>
      <c r="R180" s="72"/>
    </row>
    <row r="181" spans="17:18" ht="13.5" hidden="1" customHeight="1" x14ac:dyDescent="0.25">
      <c r="Q181" s="198" t="str">
        <f t="shared" si="10"/>
        <v/>
      </c>
      <c r="R181" s="72"/>
    </row>
    <row r="182" spans="17:18" ht="13.5" hidden="1" customHeight="1" x14ac:dyDescent="0.25">
      <c r="Q182" s="198" t="str">
        <f t="shared" si="10"/>
        <v/>
      </c>
      <c r="R182" s="72"/>
    </row>
    <row r="183" spans="17:18" ht="13.5" hidden="1" customHeight="1" x14ac:dyDescent="0.25">
      <c r="Q183" s="198" t="str">
        <f t="shared" si="10"/>
        <v/>
      </c>
      <c r="R183" s="72"/>
    </row>
    <row r="184" spans="17:18" ht="13.5" hidden="1" customHeight="1" x14ac:dyDescent="0.25">
      <c r="Q184" s="198" t="str">
        <f t="shared" si="10"/>
        <v/>
      </c>
      <c r="R184" s="72"/>
    </row>
    <row r="185" spans="17:18" ht="13.5" hidden="1" customHeight="1" x14ac:dyDescent="0.25">
      <c r="Q185" s="198" t="str">
        <f t="shared" si="10"/>
        <v/>
      </c>
      <c r="R185" s="72"/>
    </row>
    <row r="186" spans="17:18" ht="13.5" hidden="1" customHeight="1" x14ac:dyDescent="0.25">
      <c r="Q186" s="198" t="str">
        <f t="shared" si="10"/>
        <v/>
      </c>
      <c r="R186" s="72"/>
    </row>
    <row r="187" spans="17:18" ht="13.5" hidden="1" customHeight="1" x14ac:dyDescent="0.25">
      <c r="Q187" s="198" t="str">
        <f t="shared" si="10"/>
        <v/>
      </c>
      <c r="R187" s="72"/>
    </row>
    <row r="188" spans="17:18" ht="13.5" hidden="1" customHeight="1" x14ac:dyDescent="0.25">
      <c r="Q188" s="198" t="str">
        <f t="shared" si="10"/>
        <v/>
      </c>
      <c r="R188" s="72"/>
    </row>
    <row r="189" spans="17:18" ht="13.5" hidden="1" customHeight="1" x14ac:dyDescent="0.25">
      <c r="Q189" s="198" t="str">
        <f t="shared" si="10"/>
        <v/>
      </c>
      <c r="R189" s="72"/>
    </row>
    <row r="190" spans="17:18" ht="13.5" hidden="1" customHeight="1" x14ac:dyDescent="0.25">
      <c r="Q190" s="198" t="str">
        <f t="shared" si="10"/>
        <v/>
      </c>
      <c r="R190" s="72"/>
    </row>
    <row r="191" spans="17:18" ht="13.5" hidden="1" customHeight="1" x14ac:dyDescent="0.25">
      <c r="Q191" s="198" t="str">
        <f t="shared" si="10"/>
        <v/>
      </c>
      <c r="R191" s="72"/>
    </row>
    <row r="192" spans="17:18" ht="13.5" hidden="1" customHeight="1" x14ac:dyDescent="0.25">
      <c r="Q192" s="198" t="str">
        <f t="shared" si="10"/>
        <v/>
      </c>
      <c r="R192" s="72"/>
    </row>
    <row r="193" spans="17:18" ht="13.5" hidden="1" customHeight="1" x14ac:dyDescent="0.25">
      <c r="Q193" s="198" t="str">
        <f t="shared" si="10"/>
        <v/>
      </c>
      <c r="R193" s="72"/>
    </row>
    <row r="194" spans="17:18" ht="13.5" hidden="1" customHeight="1" x14ac:dyDescent="0.25">
      <c r="Q194" s="198" t="str">
        <f t="shared" si="10"/>
        <v/>
      </c>
      <c r="R194" s="72"/>
    </row>
    <row r="195" spans="17:18" ht="13.5" hidden="1" customHeight="1" x14ac:dyDescent="0.25">
      <c r="Q195" s="198" t="str">
        <f t="shared" si="10"/>
        <v/>
      </c>
      <c r="R195" s="72"/>
    </row>
    <row r="196" spans="17:18" ht="13.5" hidden="1" customHeight="1" x14ac:dyDescent="0.25">
      <c r="Q196" s="198" t="str">
        <f t="shared" si="10"/>
        <v/>
      </c>
      <c r="R196" s="72"/>
    </row>
    <row r="197" spans="17:18" ht="13.5" hidden="1" customHeight="1" x14ac:dyDescent="0.25">
      <c r="Q197" s="198" t="str">
        <f t="shared" si="10"/>
        <v/>
      </c>
      <c r="R197" s="72"/>
    </row>
    <row r="198" spans="17:18" ht="13.5" hidden="1" customHeight="1" x14ac:dyDescent="0.25">
      <c r="Q198" s="198" t="str">
        <f t="shared" si="10"/>
        <v/>
      </c>
      <c r="R198" s="72"/>
    </row>
    <row r="199" spans="17:18" ht="13.5" hidden="1" customHeight="1" x14ac:dyDescent="0.25">
      <c r="Q199" s="198" t="str">
        <f t="shared" si="10"/>
        <v/>
      </c>
      <c r="R199" s="72"/>
    </row>
    <row r="200" spans="17:18" ht="13.5" hidden="1" customHeight="1" x14ac:dyDescent="0.25">
      <c r="Q200" s="198" t="str">
        <f t="shared" si="10"/>
        <v/>
      </c>
      <c r="R200" s="72"/>
    </row>
    <row r="201" spans="17:18" ht="13.5" hidden="1" customHeight="1" x14ac:dyDescent="0.25">
      <c r="Q201" s="198" t="str">
        <f t="shared" si="10"/>
        <v/>
      </c>
      <c r="R201" s="72"/>
    </row>
    <row r="202" spans="17:18" ht="13.5" hidden="1" customHeight="1" x14ac:dyDescent="0.25">
      <c r="Q202" s="198" t="str">
        <f t="shared" si="10"/>
        <v/>
      </c>
      <c r="R202" s="72"/>
    </row>
    <row r="203" spans="17:18" ht="13.5" hidden="1" customHeight="1" x14ac:dyDescent="0.25">
      <c r="Q203" s="198" t="str">
        <f t="shared" si="10"/>
        <v/>
      </c>
      <c r="R203" s="72"/>
    </row>
    <row r="204" spans="17:18" ht="13.5" hidden="1" customHeight="1" x14ac:dyDescent="0.25">
      <c r="Q204" s="198" t="str">
        <f t="shared" si="10"/>
        <v/>
      </c>
      <c r="R204" s="72"/>
    </row>
    <row r="205" spans="17:18" ht="13.5" hidden="1" customHeight="1" x14ac:dyDescent="0.25">
      <c r="Q205" s="198" t="str">
        <f t="shared" si="10"/>
        <v/>
      </c>
      <c r="R205" s="72"/>
    </row>
    <row r="206" spans="17:18" ht="13.5" hidden="1" customHeight="1" x14ac:dyDescent="0.25">
      <c r="Q206" s="198" t="str">
        <f t="shared" si="10"/>
        <v/>
      </c>
      <c r="R206" s="72"/>
    </row>
    <row r="207" spans="17:18" ht="13.5" hidden="1" customHeight="1" x14ac:dyDescent="0.25">
      <c r="Q207" s="198" t="str">
        <f t="shared" si="10"/>
        <v/>
      </c>
      <c r="R207" s="72"/>
    </row>
    <row r="208" spans="17:18" ht="13.5" hidden="1" customHeight="1" x14ac:dyDescent="0.25">
      <c r="Q208" s="198" t="str">
        <f t="shared" si="10"/>
        <v/>
      </c>
      <c r="R208" s="72"/>
    </row>
    <row r="209" spans="16:18" ht="13.5" hidden="1" customHeight="1" x14ac:dyDescent="0.25">
      <c r="Q209" s="198" t="str">
        <f t="shared" si="10"/>
        <v/>
      </c>
      <c r="R209" s="72"/>
    </row>
    <row r="210" spans="16:18" ht="13.5" hidden="1" customHeight="1" x14ac:dyDescent="0.25">
      <c r="Q210" s="198" t="str">
        <f t="shared" si="10"/>
        <v/>
      </c>
      <c r="R210" s="72"/>
    </row>
    <row r="211" spans="16:18" ht="13.5" hidden="1" customHeight="1" x14ac:dyDescent="0.25">
      <c r="Q211" s="198" t="str">
        <f t="shared" si="10"/>
        <v/>
      </c>
      <c r="R211" s="72"/>
    </row>
    <row r="212" spans="16:18" ht="13.5" hidden="1" customHeight="1" x14ac:dyDescent="0.25">
      <c r="Q212" s="198" t="str">
        <f t="shared" si="10"/>
        <v/>
      </c>
      <c r="R212" s="72"/>
    </row>
    <row r="213" spans="16:18" ht="13.5" hidden="1" customHeight="1" x14ac:dyDescent="0.25">
      <c r="Q213" s="198" t="str">
        <f>V213&amp;R213&amp;S213&amp;T213</f>
        <v/>
      </c>
      <c r="R213" s="72"/>
    </row>
    <row r="214" spans="16:18" ht="13.5" hidden="1" customHeight="1" x14ac:dyDescent="0.25">
      <c r="Q214" s="198" t="str">
        <f t="shared" ref="Q214:Q277" si="11">V214&amp;R214&amp;S214&amp;T214</f>
        <v/>
      </c>
      <c r="R214" s="72"/>
    </row>
    <row r="215" spans="16:18" ht="13.5" hidden="1" customHeight="1" x14ac:dyDescent="0.25">
      <c r="Q215" s="198" t="str">
        <f t="shared" si="11"/>
        <v/>
      </c>
      <c r="R215" s="72"/>
    </row>
    <row r="216" spans="16:18" ht="13.5" hidden="1" customHeight="1" x14ac:dyDescent="0.25">
      <c r="P216" s="42"/>
      <c r="Q216" s="198" t="str">
        <f t="shared" si="11"/>
        <v/>
      </c>
      <c r="R216" s="72"/>
    </row>
    <row r="217" spans="16:18" ht="13.5" hidden="1" customHeight="1" x14ac:dyDescent="0.25">
      <c r="Q217" s="198" t="str">
        <f t="shared" si="11"/>
        <v/>
      </c>
      <c r="R217" s="72"/>
    </row>
    <row r="218" spans="16:18" ht="13.5" hidden="1" customHeight="1" x14ac:dyDescent="0.25">
      <c r="Q218" s="198" t="str">
        <f t="shared" si="11"/>
        <v/>
      </c>
      <c r="R218" s="72"/>
    </row>
    <row r="219" spans="16:18" ht="13.5" hidden="1" customHeight="1" x14ac:dyDescent="0.25">
      <c r="Q219" s="198" t="str">
        <f t="shared" si="11"/>
        <v/>
      </c>
      <c r="R219" s="72"/>
    </row>
    <row r="220" spans="16:18" ht="13.5" hidden="1" customHeight="1" x14ac:dyDescent="0.25">
      <c r="Q220" s="198" t="str">
        <f t="shared" si="11"/>
        <v/>
      </c>
      <c r="R220" s="72"/>
    </row>
    <row r="221" spans="16:18" ht="13.5" hidden="1" customHeight="1" x14ac:dyDescent="0.25">
      <c r="Q221" s="198" t="str">
        <f t="shared" si="11"/>
        <v/>
      </c>
      <c r="R221" s="72"/>
    </row>
    <row r="222" spans="16:18" ht="13.5" hidden="1" customHeight="1" x14ac:dyDescent="0.25">
      <c r="Q222" s="198" t="str">
        <f t="shared" si="11"/>
        <v/>
      </c>
      <c r="R222" s="72"/>
    </row>
    <row r="223" spans="16:18" ht="13.5" hidden="1" customHeight="1" x14ac:dyDescent="0.25">
      <c r="Q223" s="198" t="str">
        <f t="shared" si="11"/>
        <v/>
      </c>
      <c r="R223" s="72"/>
    </row>
    <row r="224" spans="16:18" ht="13.5" hidden="1" customHeight="1" x14ac:dyDescent="0.25">
      <c r="Q224" s="198" t="str">
        <f t="shared" si="11"/>
        <v/>
      </c>
      <c r="R224" s="72"/>
    </row>
    <row r="225" spans="17:18" ht="13.5" hidden="1" customHeight="1" x14ac:dyDescent="0.25">
      <c r="Q225" s="198" t="str">
        <f t="shared" si="11"/>
        <v/>
      </c>
      <c r="R225" s="72"/>
    </row>
    <row r="226" spans="17:18" ht="13.5" hidden="1" customHeight="1" x14ac:dyDescent="0.25">
      <c r="Q226" s="198" t="str">
        <f t="shared" si="11"/>
        <v/>
      </c>
      <c r="R226" s="72"/>
    </row>
    <row r="227" spans="17:18" ht="13.5" hidden="1" customHeight="1" x14ac:dyDescent="0.25">
      <c r="Q227" s="198" t="str">
        <f t="shared" si="11"/>
        <v/>
      </c>
      <c r="R227" s="72"/>
    </row>
    <row r="228" spans="17:18" ht="13.5" hidden="1" customHeight="1" x14ac:dyDescent="0.25">
      <c r="Q228" s="198" t="str">
        <f t="shared" si="11"/>
        <v/>
      </c>
      <c r="R228" s="72"/>
    </row>
    <row r="229" spans="17:18" ht="13.5" hidden="1" customHeight="1" x14ac:dyDescent="0.25">
      <c r="Q229" s="198" t="str">
        <f t="shared" si="11"/>
        <v/>
      </c>
      <c r="R229" s="72"/>
    </row>
    <row r="230" spans="17:18" ht="13.5" hidden="1" customHeight="1" x14ac:dyDescent="0.25">
      <c r="Q230" s="198" t="str">
        <f t="shared" si="11"/>
        <v/>
      </c>
      <c r="R230" s="72"/>
    </row>
    <row r="231" spans="17:18" ht="13.5" hidden="1" customHeight="1" x14ac:dyDescent="0.25">
      <c r="Q231" s="198" t="str">
        <f t="shared" si="11"/>
        <v/>
      </c>
      <c r="R231" s="72"/>
    </row>
    <row r="232" spans="17:18" ht="13.5" hidden="1" customHeight="1" x14ac:dyDescent="0.25">
      <c r="Q232" s="198" t="str">
        <f t="shared" si="11"/>
        <v/>
      </c>
      <c r="R232" s="72"/>
    </row>
    <row r="233" spans="17:18" ht="13.5" hidden="1" customHeight="1" x14ac:dyDescent="0.25">
      <c r="Q233" s="198" t="str">
        <f t="shared" si="11"/>
        <v/>
      </c>
      <c r="R233" s="72"/>
    </row>
    <row r="234" spans="17:18" ht="13.5" hidden="1" customHeight="1" x14ac:dyDescent="0.25">
      <c r="Q234" s="198" t="str">
        <f t="shared" si="11"/>
        <v/>
      </c>
      <c r="R234" s="72"/>
    </row>
    <row r="235" spans="17:18" ht="13.5" hidden="1" customHeight="1" x14ac:dyDescent="0.25">
      <c r="Q235" s="198" t="str">
        <f t="shared" si="11"/>
        <v/>
      </c>
      <c r="R235" s="72"/>
    </row>
    <row r="236" spans="17:18" ht="13.5" hidden="1" customHeight="1" x14ac:dyDescent="0.25">
      <c r="Q236" s="198" t="str">
        <f t="shared" si="11"/>
        <v/>
      </c>
      <c r="R236" s="72"/>
    </row>
    <row r="237" spans="17:18" ht="13.5" hidden="1" customHeight="1" x14ac:dyDescent="0.25">
      <c r="Q237" s="198" t="str">
        <f t="shared" si="11"/>
        <v/>
      </c>
      <c r="R237" s="72"/>
    </row>
    <row r="238" spans="17:18" ht="13.5" hidden="1" customHeight="1" x14ac:dyDescent="0.25">
      <c r="Q238" s="198" t="str">
        <f t="shared" si="11"/>
        <v/>
      </c>
      <c r="R238" s="72"/>
    </row>
    <row r="239" spans="17:18" ht="13.5" hidden="1" customHeight="1" x14ac:dyDescent="0.25">
      <c r="Q239" s="198" t="str">
        <f t="shared" si="11"/>
        <v/>
      </c>
      <c r="R239" s="72"/>
    </row>
    <row r="240" spans="17:18" ht="13.5" hidden="1" customHeight="1" x14ac:dyDescent="0.25">
      <c r="Q240" s="198" t="str">
        <f t="shared" si="11"/>
        <v/>
      </c>
      <c r="R240" s="72"/>
    </row>
    <row r="241" spans="17:18" ht="13.5" hidden="1" customHeight="1" x14ac:dyDescent="0.25">
      <c r="Q241" s="198" t="str">
        <f t="shared" si="11"/>
        <v/>
      </c>
      <c r="R241" s="72"/>
    </row>
    <row r="242" spans="17:18" ht="13.5" hidden="1" customHeight="1" x14ac:dyDescent="0.25">
      <c r="Q242" s="198" t="str">
        <f t="shared" si="11"/>
        <v/>
      </c>
      <c r="R242" s="72"/>
    </row>
    <row r="243" spans="17:18" ht="13.5" hidden="1" customHeight="1" x14ac:dyDescent="0.25">
      <c r="Q243" s="198" t="str">
        <f t="shared" si="11"/>
        <v/>
      </c>
      <c r="R243" s="72"/>
    </row>
    <row r="244" spans="17:18" ht="13.5" hidden="1" customHeight="1" x14ac:dyDescent="0.25">
      <c r="Q244" s="198" t="str">
        <f t="shared" si="11"/>
        <v/>
      </c>
      <c r="R244" s="72"/>
    </row>
    <row r="245" spans="17:18" ht="13.5" hidden="1" customHeight="1" x14ac:dyDescent="0.25">
      <c r="Q245" s="198" t="str">
        <f t="shared" si="11"/>
        <v/>
      </c>
      <c r="R245" s="72"/>
    </row>
    <row r="246" spans="17:18" ht="13.5" hidden="1" customHeight="1" x14ac:dyDescent="0.25">
      <c r="Q246" s="198" t="str">
        <f t="shared" si="11"/>
        <v/>
      </c>
      <c r="R246" s="72"/>
    </row>
    <row r="247" spans="17:18" ht="13.5" hidden="1" customHeight="1" x14ac:dyDescent="0.25">
      <c r="Q247" s="198" t="str">
        <f t="shared" si="11"/>
        <v/>
      </c>
      <c r="R247" s="72"/>
    </row>
    <row r="248" spans="17:18" ht="13.5" hidden="1" customHeight="1" x14ac:dyDescent="0.25">
      <c r="Q248" s="198" t="str">
        <f t="shared" si="11"/>
        <v/>
      </c>
      <c r="R248" s="72"/>
    </row>
    <row r="249" spans="17:18" ht="13.5" hidden="1" customHeight="1" x14ac:dyDescent="0.25">
      <c r="Q249" s="198" t="str">
        <f t="shared" si="11"/>
        <v/>
      </c>
      <c r="R249" s="72"/>
    </row>
    <row r="250" spans="17:18" ht="13.5" hidden="1" customHeight="1" x14ac:dyDescent="0.25">
      <c r="Q250" s="198" t="str">
        <f t="shared" si="11"/>
        <v/>
      </c>
      <c r="R250" s="72"/>
    </row>
    <row r="251" spans="17:18" ht="13.5" hidden="1" customHeight="1" x14ac:dyDescent="0.25">
      <c r="Q251" s="198" t="str">
        <f t="shared" si="11"/>
        <v/>
      </c>
      <c r="R251" s="72"/>
    </row>
    <row r="252" spans="17:18" ht="13.5" hidden="1" customHeight="1" x14ac:dyDescent="0.25">
      <c r="Q252" s="198" t="str">
        <f t="shared" si="11"/>
        <v/>
      </c>
      <c r="R252" s="72"/>
    </row>
    <row r="253" spans="17:18" ht="13.5" hidden="1" customHeight="1" x14ac:dyDescent="0.25">
      <c r="Q253" s="198" t="str">
        <f t="shared" si="11"/>
        <v/>
      </c>
      <c r="R253" s="72"/>
    </row>
    <row r="254" spans="17:18" ht="13.5" hidden="1" customHeight="1" x14ac:dyDescent="0.25">
      <c r="Q254" s="198" t="str">
        <f t="shared" si="11"/>
        <v/>
      </c>
      <c r="R254" s="72"/>
    </row>
    <row r="255" spans="17:18" ht="13.5" hidden="1" customHeight="1" x14ac:dyDescent="0.25">
      <c r="Q255" s="198" t="str">
        <f t="shared" si="11"/>
        <v/>
      </c>
      <c r="R255" s="72"/>
    </row>
    <row r="256" spans="17:18" ht="13.5" hidden="1" customHeight="1" x14ac:dyDescent="0.25">
      <c r="Q256" s="198" t="str">
        <f t="shared" si="11"/>
        <v/>
      </c>
      <c r="R256" s="72"/>
    </row>
    <row r="257" spans="17:18" ht="13.5" hidden="1" customHeight="1" x14ac:dyDescent="0.25">
      <c r="Q257" s="198" t="str">
        <f t="shared" si="11"/>
        <v/>
      </c>
      <c r="R257" s="72"/>
    </row>
    <row r="258" spans="17:18" ht="13.5" hidden="1" customHeight="1" x14ac:dyDescent="0.25">
      <c r="Q258" s="198" t="str">
        <f t="shared" si="11"/>
        <v/>
      </c>
      <c r="R258" s="72"/>
    </row>
    <row r="259" spans="17:18" ht="13.5" hidden="1" customHeight="1" x14ac:dyDescent="0.25">
      <c r="Q259" s="198" t="str">
        <f t="shared" si="11"/>
        <v/>
      </c>
      <c r="R259" s="72"/>
    </row>
    <row r="260" spans="17:18" ht="13.5" hidden="1" customHeight="1" x14ac:dyDescent="0.25">
      <c r="Q260" s="198" t="str">
        <f t="shared" si="11"/>
        <v/>
      </c>
      <c r="R260" s="72"/>
    </row>
    <row r="261" spans="17:18" ht="13.5" hidden="1" customHeight="1" x14ac:dyDescent="0.25">
      <c r="Q261" s="198" t="str">
        <f t="shared" si="11"/>
        <v/>
      </c>
      <c r="R261" s="72"/>
    </row>
    <row r="262" spans="17:18" ht="13.5" hidden="1" customHeight="1" x14ac:dyDescent="0.25">
      <c r="Q262" s="198" t="str">
        <f t="shared" si="11"/>
        <v/>
      </c>
      <c r="R262" s="72"/>
    </row>
    <row r="263" spans="17:18" ht="13.5" hidden="1" customHeight="1" x14ac:dyDescent="0.25">
      <c r="Q263" s="198" t="str">
        <f t="shared" si="11"/>
        <v/>
      </c>
      <c r="R263" s="72"/>
    </row>
    <row r="264" spans="17:18" ht="13.5" hidden="1" customHeight="1" x14ac:dyDescent="0.25">
      <c r="Q264" s="198" t="str">
        <f t="shared" si="11"/>
        <v/>
      </c>
      <c r="R264" s="72"/>
    </row>
    <row r="265" spans="17:18" ht="13.5" hidden="1" customHeight="1" x14ac:dyDescent="0.25">
      <c r="Q265" s="198" t="str">
        <f t="shared" si="11"/>
        <v/>
      </c>
      <c r="R265" s="72"/>
    </row>
    <row r="266" spans="17:18" ht="13.5" hidden="1" customHeight="1" x14ac:dyDescent="0.25">
      <c r="Q266" s="198" t="str">
        <f t="shared" si="11"/>
        <v/>
      </c>
      <c r="R266" s="72"/>
    </row>
    <row r="267" spans="17:18" ht="13.5" hidden="1" customHeight="1" x14ac:dyDescent="0.25">
      <c r="Q267" s="198" t="str">
        <f t="shared" si="11"/>
        <v/>
      </c>
      <c r="R267" s="72"/>
    </row>
    <row r="268" spans="17:18" ht="13.5" hidden="1" customHeight="1" x14ac:dyDescent="0.25">
      <c r="Q268" s="198" t="str">
        <f t="shared" si="11"/>
        <v/>
      </c>
      <c r="R268" s="72"/>
    </row>
    <row r="269" spans="17:18" ht="13.5" hidden="1" customHeight="1" x14ac:dyDescent="0.25">
      <c r="Q269" s="198" t="str">
        <f t="shared" si="11"/>
        <v/>
      </c>
      <c r="R269" s="72"/>
    </row>
    <row r="270" spans="17:18" ht="13.5" hidden="1" customHeight="1" x14ac:dyDescent="0.25">
      <c r="Q270" s="198" t="str">
        <f t="shared" si="11"/>
        <v/>
      </c>
      <c r="R270" s="72"/>
    </row>
    <row r="271" spans="17:18" ht="13.5" hidden="1" customHeight="1" x14ac:dyDescent="0.25">
      <c r="Q271" s="198" t="str">
        <f t="shared" si="11"/>
        <v/>
      </c>
      <c r="R271" s="72"/>
    </row>
    <row r="272" spans="17:18" ht="13.5" hidden="1" customHeight="1" x14ac:dyDescent="0.25">
      <c r="Q272" s="198" t="str">
        <f t="shared" si="11"/>
        <v/>
      </c>
      <c r="R272" s="72"/>
    </row>
    <row r="273" spans="17:18" ht="13.5" hidden="1" customHeight="1" x14ac:dyDescent="0.25">
      <c r="Q273" s="198" t="str">
        <f t="shared" si="11"/>
        <v/>
      </c>
      <c r="R273" s="72"/>
    </row>
    <row r="274" spans="17:18" ht="13.5" hidden="1" customHeight="1" x14ac:dyDescent="0.25">
      <c r="Q274" s="198" t="str">
        <f t="shared" si="11"/>
        <v/>
      </c>
      <c r="R274" s="72"/>
    </row>
    <row r="275" spans="17:18" ht="13.5" hidden="1" customHeight="1" x14ac:dyDescent="0.25">
      <c r="Q275" s="198" t="str">
        <f t="shared" si="11"/>
        <v/>
      </c>
      <c r="R275" s="72"/>
    </row>
    <row r="276" spans="17:18" ht="13.5" hidden="1" customHeight="1" x14ac:dyDescent="0.25">
      <c r="Q276" s="198" t="str">
        <f t="shared" si="11"/>
        <v/>
      </c>
      <c r="R276" s="72"/>
    </row>
    <row r="277" spans="17:18" ht="13.5" hidden="1" customHeight="1" x14ac:dyDescent="0.25">
      <c r="Q277" s="198" t="str">
        <f t="shared" si="11"/>
        <v/>
      </c>
      <c r="R277" s="72"/>
    </row>
    <row r="278" spans="17:18" ht="13.5" hidden="1" customHeight="1" x14ac:dyDescent="0.25">
      <c r="Q278" s="198" t="str">
        <f t="shared" ref="Q278:Q341" si="12">V278&amp;R278&amp;S278&amp;T278</f>
        <v/>
      </c>
      <c r="R278" s="72"/>
    </row>
    <row r="279" spans="17:18" ht="13.5" hidden="1" customHeight="1" x14ac:dyDescent="0.25">
      <c r="Q279" s="198" t="str">
        <f t="shared" si="12"/>
        <v/>
      </c>
      <c r="R279" s="72"/>
    </row>
    <row r="280" spans="17:18" ht="13.5" hidden="1" customHeight="1" x14ac:dyDescent="0.25">
      <c r="Q280" s="198" t="str">
        <f t="shared" si="12"/>
        <v/>
      </c>
      <c r="R280" s="72"/>
    </row>
    <row r="281" spans="17:18" ht="13.5" hidden="1" customHeight="1" x14ac:dyDescent="0.25">
      <c r="Q281" s="198" t="str">
        <f t="shared" si="12"/>
        <v/>
      </c>
      <c r="R281" s="72"/>
    </row>
    <row r="282" spans="17:18" ht="13.5" hidden="1" customHeight="1" x14ac:dyDescent="0.25">
      <c r="Q282" s="198" t="str">
        <f t="shared" si="12"/>
        <v/>
      </c>
      <c r="R282" s="72"/>
    </row>
    <row r="283" spans="17:18" ht="13.5" hidden="1" customHeight="1" x14ac:dyDescent="0.25">
      <c r="Q283" s="198" t="str">
        <f t="shared" si="12"/>
        <v/>
      </c>
      <c r="R283" s="72"/>
    </row>
    <row r="284" spans="17:18" ht="13.5" hidden="1" customHeight="1" x14ac:dyDescent="0.25">
      <c r="Q284" s="198" t="str">
        <f t="shared" si="12"/>
        <v/>
      </c>
      <c r="R284" s="72"/>
    </row>
    <row r="285" spans="17:18" ht="13.5" hidden="1" customHeight="1" x14ac:dyDescent="0.25">
      <c r="Q285" s="198" t="str">
        <f t="shared" si="12"/>
        <v/>
      </c>
      <c r="R285" s="72"/>
    </row>
    <row r="286" spans="17:18" ht="13.5" hidden="1" customHeight="1" x14ac:dyDescent="0.25">
      <c r="Q286" s="198" t="str">
        <f t="shared" si="12"/>
        <v/>
      </c>
      <c r="R286" s="72"/>
    </row>
    <row r="287" spans="17:18" ht="13.5" hidden="1" customHeight="1" x14ac:dyDescent="0.25">
      <c r="Q287" s="198" t="str">
        <f t="shared" si="12"/>
        <v/>
      </c>
      <c r="R287" s="72"/>
    </row>
    <row r="288" spans="17:18" ht="13.5" hidden="1" customHeight="1" x14ac:dyDescent="0.25">
      <c r="Q288" s="198" t="str">
        <f t="shared" si="12"/>
        <v/>
      </c>
      <c r="R288" s="72"/>
    </row>
    <row r="289" spans="17:18" ht="13.5" hidden="1" customHeight="1" x14ac:dyDescent="0.25">
      <c r="Q289" s="198" t="str">
        <f t="shared" si="12"/>
        <v/>
      </c>
      <c r="R289" s="72"/>
    </row>
    <row r="290" spans="17:18" ht="13.5" hidden="1" customHeight="1" x14ac:dyDescent="0.25">
      <c r="Q290" s="198" t="str">
        <f t="shared" si="12"/>
        <v/>
      </c>
      <c r="R290" s="72"/>
    </row>
    <row r="291" spans="17:18" ht="13.5" hidden="1" customHeight="1" x14ac:dyDescent="0.25">
      <c r="Q291" s="198" t="str">
        <f t="shared" si="12"/>
        <v/>
      </c>
      <c r="R291" s="72"/>
    </row>
    <row r="292" spans="17:18" ht="13.5" hidden="1" customHeight="1" x14ac:dyDescent="0.25">
      <c r="Q292" s="198" t="str">
        <f t="shared" si="12"/>
        <v/>
      </c>
      <c r="R292" s="72"/>
    </row>
    <row r="293" spans="17:18" ht="13.5" hidden="1" customHeight="1" x14ac:dyDescent="0.25">
      <c r="Q293" s="198" t="str">
        <f t="shared" si="12"/>
        <v/>
      </c>
      <c r="R293" s="72"/>
    </row>
    <row r="294" spans="17:18" ht="13.5" hidden="1" customHeight="1" x14ac:dyDescent="0.25">
      <c r="Q294" s="198" t="str">
        <f t="shared" si="12"/>
        <v/>
      </c>
      <c r="R294" s="72"/>
    </row>
    <row r="295" spans="17:18" ht="13.5" hidden="1" customHeight="1" x14ac:dyDescent="0.25">
      <c r="Q295" s="198" t="str">
        <f t="shared" si="12"/>
        <v/>
      </c>
      <c r="R295" s="72"/>
    </row>
    <row r="296" spans="17:18" ht="13.5" hidden="1" customHeight="1" x14ac:dyDescent="0.25">
      <c r="Q296" s="198" t="str">
        <f t="shared" si="12"/>
        <v/>
      </c>
      <c r="R296" s="72"/>
    </row>
    <row r="297" spans="17:18" ht="13.5" hidden="1" customHeight="1" x14ac:dyDescent="0.25">
      <c r="Q297" s="198" t="str">
        <f t="shared" si="12"/>
        <v/>
      </c>
      <c r="R297" s="72"/>
    </row>
    <row r="298" spans="17:18" ht="13.5" hidden="1" customHeight="1" x14ac:dyDescent="0.25">
      <c r="Q298" s="198" t="str">
        <f t="shared" si="12"/>
        <v/>
      </c>
      <c r="R298" s="72"/>
    </row>
    <row r="299" spans="17:18" ht="13.5" hidden="1" customHeight="1" x14ac:dyDescent="0.25">
      <c r="Q299" s="198" t="str">
        <f t="shared" si="12"/>
        <v/>
      </c>
      <c r="R299" s="72"/>
    </row>
    <row r="300" spans="17:18" ht="13.5" hidden="1" customHeight="1" x14ac:dyDescent="0.25">
      <c r="Q300" s="198" t="str">
        <f t="shared" si="12"/>
        <v/>
      </c>
      <c r="R300" s="72"/>
    </row>
    <row r="301" spans="17:18" ht="13.5" hidden="1" customHeight="1" x14ac:dyDescent="0.25">
      <c r="Q301" s="198" t="str">
        <f t="shared" si="12"/>
        <v/>
      </c>
      <c r="R301" s="72"/>
    </row>
    <row r="302" spans="17:18" ht="13.5" hidden="1" customHeight="1" x14ac:dyDescent="0.25">
      <c r="Q302" s="198" t="str">
        <f t="shared" si="12"/>
        <v/>
      </c>
      <c r="R302" s="72"/>
    </row>
    <row r="303" spans="17:18" ht="13.5" hidden="1" customHeight="1" x14ac:dyDescent="0.25">
      <c r="Q303" s="198" t="str">
        <f t="shared" si="12"/>
        <v/>
      </c>
      <c r="R303" s="72"/>
    </row>
    <row r="304" spans="17:18" ht="13.5" hidden="1" customHeight="1" x14ac:dyDescent="0.25">
      <c r="Q304" s="198" t="str">
        <f t="shared" si="12"/>
        <v/>
      </c>
      <c r="R304" s="72"/>
    </row>
    <row r="305" spans="17:18" ht="13.5" hidden="1" customHeight="1" x14ac:dyDescent="0.25">
      <c r="Q305" s="198" t="str">
        <f t="shared" si="12"/>
        <v/>
      </c>
      <c r="R305" s="72"/>
    </row>
    <row r="306" spans="17:18" ht="13.5" hidden="1" customHeight="1" x14ac:dyDescent="0.25">
      <c r="Q306" s="198" t="str">
        <f t="shared" si="12"/>
        <v/>
      </c>
      <c r="R306" s="72"/>
    </row>
    <row r="307" spans="17:18" ht="13.5" hidden="1" customHeight="1" x14ac:dyDescent="0.25">
      <c r="Q307" s="198" t="str">
        <f t="shared" si="12"/>
        <v/>
      </c>
      <c r="R307" s="72"/>
    </row>
    <row r="308" spans="17:18" ht="13.5" hidden="1" customHeight="1" x14ac:dyDescent="0.25">
      <c r="Q308" s="198" t="str">
        <f t="shared" si="12"/>
        <v/>
      </c>
      <c r="R308" s="72"/>
    </row>
    <row r="309" spans="17:18" ht="13.5" hidden="1" customHeight="1" x14ac:dyDescent="0.25">
      <c r="Q309" s="198" t="str">
        <f t="shared" si="12"/>
        <v/>
      </c>
      <c r="R309" s="72"/>
    </row>
    <row r="310" spans="17:18" ht="13.5" hidden="1" customHeight="1" x14ac:dyDescent="0.25">
      <c r="Q310" s="198" t="str">
        <f t="shared" si="12"/>
        <v/>
      </c>
      <c r="R310" s="72"/>
    </row>
    <row r="311" spans="17:18" ht="13.5" hidden="1" customHeight="1" x14ac:dyDescent="0.25">
      <c r="Q311" s="198" t="str">
        <f t="shared" si="12"/>
        <v/>
      </c>
      <c r="R311" s="72"/>
    </row>
    <row r="312" spans="17:18" ht="13.5" hidden="1" customHeight="1" x14ac:dyDescent="0.25">
      <c r="Q312" s="198" t="str">
        <f t="shared" si="12"/>
        <v/>
      </c>
      <c r="R312" s="72"/>
    </row>
    <row r="313" spans="17:18" ht="13.5" hidden="1" customHeight="1" x14ac:dyDescent="0.25">
      <c r="Q313" s="198" t="str">
        <f t="shared" si="12"/>
        <v/>
      </c>
      <c r="R313" s="72"/>
    </row>
    <row r="314" spans="17:18" ht="13.5" hidden="1" customHeight="1" x14ac:dyDescent="0.25">
      <c r="Q314" s="198" t="str">
        <f t="shared" si="12"/>
        <v/>
      </c>
      <c r="R314" s="72"/>
    </row>
    <row r="315" spans="17:18" ht="13.5" hidden="1" customHeight="1" x14ac:dyDescent="0.25">
      <c r="Q315" s="198" t="str">
        <f t="shared" si="12"/>
        <v/>
      </c>
      <c r="R315" s="72"/>
    </row>
    <row r="316" spans="17:18" ht="13.5" hidden="1" customHeight="1" x14ac:dyDescent="0.25">
      <c r="Q316" s="198" t="str">
        <f t="shared" si="12"/>
        <v/>
      </c>
      <c r="R316" s="72"/>
    </row>
    <row r="317" spans="17:18" ht="13.5" hidden="1" customHeight="1" x14ac:dyDescent="0.25">
      <c r="Q317" s="198" t="str">
        <f t="shared" si="12"/>
        <v/>
      </c>
      <c r="R317" s="72"/>
    </row>
    <row r="318" spans="17:18" ht="13.5" hidden="1" customHeight="1" x14ac:dyDescent="0.25">
      <c r="Q318" s="198" t="str">
        <f t="shared" si="12"/>
        <v/>
      </c>
      <c r="R318" s="72"/>
    </row>
    <row r="319" spans="17:18" ht="13.5" hidden="1" customHeight="1" x14ac:dyDescent="0.25">
      <c r="Q319" s="198" t="str">
        <f t="shared" si="12"/>
        <v/>
      </c>
      <c r="R319" s="72"/>
    </row>
    <row r="320" spans="17:18" ht="13.5" hidden="1" customHeight="1" x14ac:dyDescent="0.25">
      <c r="Q320" s="198" t="str">
        <f t="shared" si="12"/>
        <v/>
      </c>
      <c r="R320" s="72"/>
    </row>
    <row r="321" spans="17:18" ht="13.5" hidden="1" customHeight="1" x14ac:dyDescent="0.25">
      <c r="Q321" s="198" t="str">
        <f t="shared" si="12"/>
        <v/>
      </c>
      <c r="R321" s="72"/>
    </row>
    <row r="322" spans="17:18" ht="13.5" hidden="1" customHeight="1" x14ac:dyDescent="0.25">
      <c r="Q322" s="198" t="str">
        <f t="shared" si="12"/>
        <v/>
      </c>
      <c r="R322" s="72"/>
    </row>
    <row r="323" spans="17:18" ht="13.5" hidden="1" customHeight="1" x14ac:dyDescent="0.25">
      <c r="Q323" s="198" t="str">
        <f t="shared" si="12"/>
        <v/>
      </c>
      <c r="R323" s="72"/>
    </row>
    <row r="324" spans="17:18" ht="13.5" hidden="1" customHeight="1" x14ac:dyDescent="0.25">
      <c r="Q324" s="198" t="str">
        <f t="shared" si="12"/>
        <v/>
      </c>
      <c r="R324" s="72"/>
    </row>
    <row r="325" spans="17:18" ht="13.5" hidden="1" customHeight="1" x14ac:dyDescent="0.25">
      <c r="Q325" s="198" t="str">
        <f t="shared" si="12"/>
        <v/>
      </c>
      <c r="R325" s="72"/>
    </row>
    <row r="326" spans="17:18" ht="13.5" hidden="1" customHeight="1" x14ac:dyDescent="0.25">
      <c r="Q326" s="198" t="str">
        <f t="shared" si="12"/>
        <v/>
      </c>
      <c r="R326" s="72"/>
    </row>
    <row r="327" spans="17:18" ht="13.5" hidden="1" customHeight="1" x14ac:dyDescent="0.25">
      <c r="Q327" s="198" t="str">
        <f t="shared" si="12"/>
        <v/>
      </c>
      <c r="R327" s="72"/>
    </row>
    <row r="328" spans="17:18" ht="13.5" hidden="1" customHeight="1" x14ac:dyDescent="0.25">
      <c r="Q328" s="198" t="str">
        <f t="shared" si="12"/>
        <v/>
      </c>
      <c r="R328" s="72"/>
    </row>
    <row r="329" spans="17:18" ht="13.5" hidden="1" customHeight="1" x14ac:dyDescent="0.25">
      <c r="Q329" s="198" t="str">
        <f t="shared" si="12"/>
        <v/>
      </c>
      <c r="R329" s="72"/>
    </row>
    <row r="330" spans="17:18" ht="13.5" hidden="1" customHeight="1" x14ac:dyDescent="0.25">
      <c r="Q330" s="198" t="str">
        <f t="shared" si="12"/>
        <v/>
      </c>
      <c r="R330" s="72"/>
    </row>
    <row r="331" spans="17:18" ht="13.5" hidden="1" customHeight="1" x14ac:dyDescent="0.25">
      <c r="Q331" s="198" t="str">
        <f t="shared" si="12"/>
        <v/>
      </c>
      <c r="R331" s="72"/>
    </row>
    <row r="332" spans="17:18" ht="13.5" hidden="1" customHeight="1" x14ac:dyDescent="0.25">
      <c r="Q332" s="198" t="str">
        <f t="shared" si="12"/>
        <v/>
      </c>
      <c r="R332" s="72"/>
    </row>
    <row r="333" spans="17:18" ht="13.5" hidden="1" customHeight="1" x14ac:dyDescent="0.25">
      <c r="Q333" s="198" t="str">
        <f t="shared" si="12"/>
        <v/>
      </c>
      <c r="R333" s="72"/>
    </row>
    <row r="334" spans="17:18" ht="13.5" hidden="1" customHeight="1" x14ac:dyDescent="0.25">
      <c r="Q334" s="198" t="str">
        <f t="shared" si="12"/>
        <v/>
      </c>
      <c r="R334" s="72"/>
    </row>
    <row r="335" spans="17:18" ht="13.5" hidden="1" customHeight="1" x14ac:dyDescent="0.25">
      <c r="Q335" s="198" t="str">
        <f t="shared" si="12"/>
        <v/>
      </c>
      <c r="R335" s="72"/>
    </row>
    <row r="336" spans="17:18" ht="13.5" hidden="1" customHeight="1" x14ac:dyDescent="0.25">
      <c r="Q336" s="198" t="str">
        <f t="shared" si="12"/>
        <v/>
      </c>
      <c r="R336" s="72"/>
    </row>
    <row r="337" spans="17:18" ht="13.5" hidden="1" customHeight="1" x14ac:dyDescent="0.25">
      <c r="Q337" s="198" t="str">
        <f t="shared" si="12"/>
        <v/>
      </c>
      <c r="R337" s="72"/>
    </row>
    <row r="338" spans="17:18" ht="13.5" hidden="1" customHeight="1" x14ac:dyDescent="0.25">
      <c r="Q338" s="198" t="str">
        <f t="shared" si="12"/>
        <v/>
      </c>
      <c r="R338" s="72"/>
    </row>
    <row r="339" spans="17:18" ht="13.5" hidden="1" customHeight="1" x14ac:dyDescent="0.25">
      <c r="Q339" s="198" t="str">
        <f t="shared" si="12"/>
        <v/>
      </c>
      <c r="R339" s="72"/>
    </row>
    <row r="340" spans="17:18" ht="13.5" hidden="1" customHeight="1" x14ac:dyDescent="0.25">
      <c r="Q340" s="198" t="str">
        <f t="shared" si="12"/>
        <v/>
      </c>
      <c r="R340" s="72"/>
    </row>
    <row r="341" spans="17:18" ht="13.5" hidden="1" customHeight="1" x14ac:dyDescent="0.25">
      <c r="Q341" s="198" t="str">
        <f t="shared" si="12"/>
        <v/>
      </c>
      <c r="R341" s="72"/>
    </row>
    <row r="342" spans="17:18" ht="13.5" hidden="1" customHeight="1" x14ac:dyDescent="0.25">
      <c r="Q342" s="198" t="str">
        <f t="shared" ref="Q342:Q401" si="13">V342&amp;R342&amp;S342&amp;T342</f>
        <v/>
      </c>
      <c r="R342" s="72"/>
    </row>
    <row r="343" spans="17:18" ht="13.5" hidden="1" customHeight="1" x14ac:dyDescent="0.25">
      <c r="Q343" s="198" t="str">
        <f t="shared" si="13"/>
        <v/>
      </c>
      <c r="R343" s="72"/>
    </row>
    <row r="344" spans="17:18" ht="13.5" hidden="1" customHeight="1" x14ac:dyDescent="0.25">
      <c r="Q344" s="198" t="str">
        <f t="shared" si="13"/>
        <v/>
      </c>
      <c r="R344" s="72"/>
    </row>
    <row r="345" spans="17:18" ht="13.5" hidden="1" customHeight="1" x14ac:dyDescent="0.25">
      <c r="Q345" s="198" t="str">
        <f t="shared" si="13"/>
        <v/>
      </c>
      <c r="R345" s="72"/>
    </row>
    <row r="346" spans="17:18" ht="13.5" hidden="1" customHeight="1" x14ac:dyDescent="0.25">
      <c r="Q346" s="198" t="str">
        <f t="shared" si="13"/>
        <v/>
      </c>
      <c r="R346" s="72"/>
    </row>
    <row r="347" spans="17:18" ht="13.5" hidden="1" customHeight="1" x14ac:dyDescent="0.25">
      <c r="Q347" s="198" t="str">
        <f t="shared" si="13"/>
        <v/>
      </c>
      <c r="R347" s="72"/>
    </row>
    <row r="348" spans="17:18" ht="13.5" hidden="1" customHeight="1" x14ac:dyDescent="0.25">
      <c r="Q348" s="198" t="str">
        <f t="shared" si="13"/>
        <v/>
      </c>
      <c r="R348" s="72"/>
    </row>
    <row r="349" spans="17:18" ht="13.5" hidden="1" customHeight="1" x14ac:dyDescent="0.25">
      <c r="Q349" s="198" t="str">
        <f t="shared" si="13"/>
        <v/>
      </c>
      <c r="R349" s="72"/>
    </row>
    <row r="350" spans="17:18" ht="13.5" hidden="1" customHeight="1" x14ac:dyDescent="0.25">
      <c r="Q350" s="198" t="str">
        <f t="shared" si="13"/>
        <v/>
      </c>
      <c r="R350" s="72"/>
    </row>
    <row r="351" spans="17:18" ht="13.5" hidden="1" customHeight="1" x14ac:dyDescent="0.25">
      <c r="Q351" s="198" t="str">
        <f t="shared" si="13"/>
        <v/>
      </c>
      <c r="R351" s="72"/>
    </row>
    <row r="352" spans="17:18" ht="13.5" hidden="1" customHeight="1" x14ac:dyDescent="0.25">
      <c r="Q352" s="198" t="str">
        <f t="shared" si="13"/>
        <v/>
      </c>
      <c r="R352" s="72"/>
    </row>
    <row r="353" spans="17:18" ht="13.5" hidden="1" customHeight="1" x14ac:dyDescent="0.25">
      <c r="Q353" s="198" t="str">
        <f t="shared" si="13"/>
        <v/>
      </c>
      <c r="R353" s="72"/>
    </row>
    <row r="354" spans="17:18" ht="13.5" hidden="1" customHeight="1" x14ac:dyDescent="0.25">
      <c r="Q354" s="198" t="str">
        <f t="shared" si="13"/>
        <v/>
      </c>
      <c r="R354" s="72"/>
    </row>
    <row r="355" spans="17:18" ht="13.5" hidden="1" customHeight="1" x14ac:dyDescent="0.25">
      <c r="Q355" s="198" t="str">
        <f t="shared" si="13"/>
        <v/>
      </c>
      <c r="R355" s="72"/>
    </row>
    <row r="356" spans="17:18" ht="13.5" hidden="1" customHeight="1" x14ac:dyDescent="0.25">
      <c r="Q356" s="198" t="str">
        <f t="shared" si="13"/>
        <v/>
      </c>
      <c r="R356" s="72"/>
    </row>
    <row r="357" spans="17:18" ht="13.5" hidden="1" customHeight="1" x14ac:dyDescent="0.25">
      <c r="Q357" s="198" t="str">
        <f t="shared" si="13"/>
        <v/>
      </c>
      <c r="R357" s="72"/>
    </row>
    <row r="358" spans="17:18" ht="13.5" hidden="1" customHeight="1" x14ac:dyDescent="0.25">
      <c r="Q358" s="198" t="str">
        <f t="shared" si="13"/>
        <v/>
      </c>
      <c r="R358" s="72"/>
    </row>
    <row r="359" spans="17:18" ht="13.5" hidden="1" customHeight="1" x14ac:dyDescent="0.25">
      <c r="Q359" s="198" t="str">
        <f t="shared" si="13"/>
        <v/>
      </c>
      <c r="R359" s="72"/>
    </row>
    <row r="360" spans="17:18" ht="13.5" hidden="1" customHeight="1" x14ac:dyDescent="0.25">
      <c r="Q360" s="198" t="str">
        <f t="shared" si="13"/>
        <v/>
      </c>
      <c r="R360" s="72"/>
    </row>
    <row r="361" spans="17:18" ht="13.5" hidden="1" customHeight="1" x14ac:dyDescent="0.25">
      <c r="Q361" s="198" t="str">
        <f t="shared" si="13"/>
        <v/>
      </c>
      <c r="R361" s="72"/>
    </row>
    <row r="362" spans="17:18" ht="13.5" hidden="1" customHeight="1" x14ac:dyDescent="0.25">
      <c r="Q362" s="198" t="str">
        <f t="shared" si="13"/>
        <v/>
      </c>
      <c r="R362" s="72"/>
    </row>
    <row r="363" spans="17:18" ht="13.5" hidden="1" customHeight="1" x14ac:dyDescent="0.25">
      <c r="Q363" s="198" t="str">
        <f t="shared" si="13"/>
        <v/>
      </c>
      <c r="R363" s="72"/>
    </row>
    <row r="364" spans="17:18" ht="13.5" hidden="1" customHeight="1" x14ac:dyDescent="0.25">
      <c r="Q364" s="198" t="str">
        <f t="shared" si="13"/>
        <v/>
      </c>
      <c r="R364" s="72"/>
    </row>
    <row r="365" spans="17:18" ht="13.5" hidden="1" customHeight="1" x14ac:dyDescent="0.25">
      <c r="Q365" s="198" t="str">
        <f t="shared" si="13"/>
        <v/>
      </c>
      <c r="R365" s="72"/>
    </row>
    <row r="366" spans="17:18" ht="13.5" hidden="1" customHeight="1" x14ac:dyDescent="0.25">
      <c r="Q366" s="198" t="str">
        <f t="shared" si="13"/>
        <v/>
      </c>
      <c r="R366" s="72"/>
    </row>
    <row r="367" spans="17:18" ht="13.5" hidden="1" customHeight="1" x14ac:dyDescent="0.25">
      <c r="Q367" s="198" t="str">
        <f t="shared" si="13"/>
        <v/>
      </c>
      <c r="R367" s="72"/>
    </row>
    <row r="368" spans="17:18" ht="13.5" hidden="1" customHeight="1" x14ac:dyDescent="0.25">
      <c r="Q368" s="198" t="str">
        <f t="shared" si="13"/>
        <v/>
      </c>
      <c r="R368" s="72"/>
    </row>
    <row r="369" spans="17:18" ht="13.5" hidden="1" customHeight="1" x14ac:dyDescent="0.25">
      <c r="Q369" s="198" t="str">
        <f t="shared" si="13"/>
        <v/>
      </c>
      <c r="R369" s="72"/>
    </row>
    <row r="370" spans="17:18" ht="13.5" hidden="1" customHeight="1" x14ac:dyDescent="0.25">
      <c r="Q370" s="198" t="str">
        <f t="shared" si="13"/>
        <v/>
      </c>
      <c r="R370" s="72"/>
    </row>
    <row r="371" spans="17:18" ht="13.5" hidden="1" customHeight="1" x14ac:dyDescent="0.25">
      <c r="Q371" s="198" t="str">
        <f t="shared" si="13"/>
        <v/>
      </c>
      <c r="R371" s="72"/>
    </row>
    <row r="372" spans="17:18" ht="13.5" hidden="1" customHeight="1" x14ac:dyDescent="0.25">
      <c r="Q372" s="198" t="str">
        <f t="shared" si="13"/>
        <v/>
      </c>
      <c r="R372" s="72"/>
    </row>
    <row r="373" spans="17:18" ht="13.5" hidden="1" customHeight="1" x14ac:dyDescent="0.25">
      <c r="Q373" s="198" t="str">
        <f t="shared" si="13"/>
        <v/>
      </c>
      <c r="R373" s="72"/>
    </row>
    <row r="374" spans="17:18" ht="13.5" hidden="1" customHeight="1" x14ac:dyDescent="0.25">
      <c r="Q374" s="198" t="str">
        <f t="shared" si="13"/>
        <v/>
      </c>
      <c r="R374" s="72"/>
    </row>
    <row r="375" spans="17:18" ht="13.5" hidden="1" customHeight="1" x14ac:dyDescent="0.25">
      <c r="Q375" s="198" t="str">
        <f t="shared" si="13"/>
        <v/>
      </c>
      <c r="R375" s="72"/>
    </row>
    <row r="376" spans="17:18" ht="13.5" hidden="1" customHeight="1" x14ac:dyDescent="0.25">
      <c r="Q376" s="198" t="str">
        <f t="shared" si="13"/>
        <v/>
      </c>
      <c r="R376" s="72"/>
    </row>
    <row r="377" spans="17:18" ht="13.5" hidden="1" customHeight="1" x14ac:dyDescent="0.25">
      <c r="Q377" s="198" t="str">
        <f t="shared" si="13"/>
        <v/>
      </c>
      <c r="R377" s="72"/>
    </row>
    <row r="378" spans="17:18" ht="13.5" hidden="1" customHeight="1" x14ac:dyDescent="0.25">
      <c r="Q378" s="198" t="str">
        <f t="shared" si="13"/>
        <v/>
      </c>
      <c r="R378" s="72"/>
    </row>
    <row r="379" spans="17:18" ht="13.5" hidden="1" customHeight="1" x14ac:dyDescent="0.25">
      <c r="Q379" s="198" t="str">
        <f t="shared" si="13"/>
        <v/>
      </c>
      <c r="R379" s="72"/>
    </row>
    <row r="380" spans="17:18" ht="13.5" hidden="1" customHeight="1" x14ac:dyDescent="0.25">
      <c r="Q380" s="198" t="str">
        <f t="shared" si="13"/>
        <v/>
      </c>
      <c r="R380" s="72"/>
    </row>
    <row r="381" spans="17:18" ht="13.5" hidden="1" customHeight="1" x14ac:dyDescent="0.25">
      <c r="Q381" s="198" t="str">
        <f t="shared" si="13"/>
        <v/>
      </c>
      <c r="R381" s="72"/>
    </row>
    <row r="382" spans="17:18" ht="13.5" hidden="1" customHeight="1" x14ac:dyDescent="0.25">
      <c r="Q382" s="198" t="str">
        <f t="shared" si="13"/>
        <v/>
      </c>
      <c r="R382" s="72"/>
    </row>
    <row r="383" spans="17:18" ht="13.5" hidden="1" customHeight="1" x14ac:dyDescent="0.25">
      <c r="Q383" s="198" t="str">
        <f t="shared" si="13"/>
        <v/>
      </c>
      <c r="R383" s="72"/>
    </row>
    <row r="384" spans="17:18" ht="13.5" hidden="1" customHeight="1" x14ac:dyDescent="0.25">
      <c r="Q384" s="198" t="str">
        <f t="shared" si="13"/>
        <v/>
      </c>
      <c r="R384" s="72"/>
    </row>
    <row r="385" spans="17:18" ht="13.5" hidden="1" customHeight="1" x14ac:dyDescent="0.25">
      <c r="Q385" s="198" t="str">
        <f t="shared" si="13"/>
        <v/>
      </c>
      <c r="R385" s="72"/>
    </row>
    <row r="386" spans="17:18" ht="13.5" hidden="1" customHeight="1" x14ac:dyDescent="0.25">
      <c r="Q386" s="198" t="str">
        <f t="shared" si="13"/>
        <v/>
      </c>
      <c r="R386" s="72"/>
    </row>
    <row r="387" spans="17:18" ht="13.5" hidden="1" customHeight="1" x14ac:dyDescent="0.25">
      <c r="Q387" s="198" t="str">
        <f t="shared" si="13"/>
        <v/>
      </c>
      <c r="R387" s="72"/>
    </row>
    <row r="388" spans="17:18" ht="13.5" hidden="1" customHeight="1" x14ac:dyDescent="0.25">
      <c r="Q388" s="198" t="str">
        <f t="shared" si="13"/>
        <v/>
      </c>
      <c r="R388" s="72"/>
    </row>
    <row r="389" spans="17:18" ht="13.5" hidden="1" customHeight="1" x14ac:dyDescent="0.25">
      <c r="Q389" s="198" t="str">
        <f t="shared" si="13"/>
        <v/>
      </c>
      <c r="R389" s="72"/>
    </row>
    <row r="390" spans="17:18" ht="13.5" hidden="1" customHeight="1" x14ac:dyDescent="0.25">
      <c r="Q390" s="198" t="str">
        <f t="shared" si="13"/>
        <v/>
      </c>
      <c r="R390" s="72"/>
    </row>
    <row r="391" spans="17:18" ht="13.5" hidden="1" customHeight="1" x14ac:dyDescent="0.25">
      <c r="Q391" s="198" t="str">
        <f t="shared" si="13"/>
        <v/>
      </c>
      <c r="R391" s="72"/>
    </row>
    <row r="392" spans="17:18" ht="13.5" hidden="1" customHeight="1" x14ac:dyDescent="0.25">
      <c r="Q392" s="198" t="str">
        <f t="shared" si="13"/>
        <v/>
      </c>
      <c r="R392" s="72"/>
    </row>
    <row r="393" spans="17:18" ht="13.5" hidden="1" customHeight="1" x14ac:dyDescent="0.25">
      <c r="Q393" s="198" t="str">
        <f t="shared" si="13"/>
        <v/>
      </c>
      <c r="R393" s="72"/>
    </row>
    <row r="394" spans="17:18" ht="13.5" hidden="1" customHeight="1" x14ac:dyDescent="0.25">
      <c r="Q394" s="198" t="str">
        <f t="shared" si="13"/>
        <v/>
      </c>
      <c r="R394" s="72"/>
    </row>
    <row r="395" spans="17:18" ht="13.5" hidden="1" customHeight="1" x14ac:dyDescent="0.25">
      <c r="Q395" s="198" t="str">
        <f t="shared" si="13"/>
        <v/>
      </c>
      <c r="R395" s="72"/>
    </row>
    <row r="396" spans="17:18" ht="13.5" hidden="1" customHeight="1" x14ac:dyDescent="0.25">
      <c r="Q396" s="198" t="str">
        <f t="shared" si="13"/>
        <v/>
      </c>
      <c r="R396" s="72"/>
    </row>
    <row r="397" spans="17:18" ht="13.5" hidden="1" customHeight="1" x14ac:dyDescent="0.25">
      <c r="Q397" s="198" t="str">
        <f t="shared" si="13"/>
        <v/>
      </c>
      <c r="R397" s="72"/>
    </row>
    <row r="398" spans="17:18" ht="13.5" hidden="1" customHeight="1" x14ac:dyDescent="0.25">
      <c r="Q398" s="198" t="str">
        <f t="shared" si="13"/>
        <v/>
      </c>
      <c r="R398" s="72"/>
    </row>
    <row r="399" spans="17:18" ht="13.5" hidden="1" customHeight="1" x14ac:dyDescent="0.25">
      <c r="Q399" s="198" t="str">
        <f t="shared" si="13"/>
        <v/>
      </c>
      <c r="R399" s="72"/>
    </row>
    <row r="400" spans="17:18" ht="13.5" hidden="1" customHeight="1" x14ac:dyDescent="0.25">
      <c r="Q400" s="198" t="str">
        <f t="shared" si="13"/>
        <v/>
      </c>
      <c r="R400" s="72"/>
    </row>
    <row r="401" spans="17:18" ht="13.5" hidden="1" customHeight="1" x14ac:dyDescent="0.25">
      <c r="Q401" s="198" t="str">
        <f t="shared" si="13"/>
        <v/>
      </c>
      <c r="R401" s="72"/>
    </row>
    <row r="402" spans="17:18" ht="13.5" hidden="1" customHeight="1" x14ac:dyDescent="0.25"/>
    <row r="403" spans="17:18" ht="13.5" hidden="1" customHeight="1" x14ac:dyDescent="0.25"/>
    <row r="404" spans="17:18" ht="13.5" hidden="1" customHeight="1" x14ac:dyDescent="0.25"/>
    <row r="405" spans="17:18" ht="13.5" hidden="1" customHeight="1" x14ac:dyDescent="0.25"/>
    <row r="406" spans="17:18" ht="13.5" hidden="1" customHeight="1" x14ac:dyDescent="0.25"/>
    <row r="407" spans="17:18" ht="13.5" hidden="1" customHeight="1" x14ac:dyDescent="0.25"/>
    <row r="408" spans="17:18" ht="13.5" hidden="1" customHeight="1" x14ac:dyDescent="0.25"/>
    <row r="409" spans="17:18" ht="13.5" hidden="1" customHeight="1" x14ac:dyDescent="0.25"/>
    <row r="410" spans="17:18" ht="13.5" hidden="1" customHeight="1" x14ac:dyDescent="0.25"/>
    <row r="411" spans="17:18" ht="13.5" hidden="1" customHeight="1" x14ac:dyDescent="0.25"/>
    <row r="412" spans="17:18" ht="13.5" hidden="1" customHeight="1" x14ac:dyDescent="0.25"/>
    <row r="413" spans="17:18" ht="13.5" hidden="1" customHeight="1" x14ac:dyDescent="0.25"/>
    <row r="414" spans="17:18" ht="13.5" hidden="1" customHeight="1" x14ac:dyDescent="0.25"/>
    <row r="415" spans="17:18" ht="13.5" hidden="1" customHeight="1" x14ac:dyDescent="0.25"/>
    <row r="416" spans="17:18" ht="13.5" hidden="1" customHeight="1" x14ac:dyDescent="0.25"/>
    <row r="417" ht="13.5" hidden="1" customHeight="1" x14ac:dyDescent="0.25"/>
    <row r="418" ht="13.5" hidden="1" customHeight="1" x14ac:dyDescent="0.25"/>
    <row r="419" ht="13.5" hidden="1" customHeight="1" x14ac:dyDescent="0.25"/>
    <row r="420" ht="13.5" hidden="1" customHeight="1" x14ac:dyDescent="0.25"/>
    <row r="421" ht="13.5" hidden="1" customHeight="1" x14ac:dyDescent="0.25"/>
    <row r="422" ht="13.5" hidden="1" customHeight="1" x14ac:dyDescent="0.25"/>
    <row r="423" ht="13.5" hidden="1" customHeight="1" x14ac:dyDescent="0.25"/>
    <row r="424" ht="13.5" hidden="1" customHeight="1" x14ac:dyDescent="0.25"/>
    <row r="425" ht="13.5" hidden="1" customHeight="1" x14ac:dyDescent="0.25"/>
    <row r="426" ht="13.5" hidden="1" customHeight="1" x14ac:dyDescent="0.25"/>
    <row r="427" ht="13.5" hidden="1" customHeight="1" x14ac:dyDescent="0.25"/>
    <row r="428" ht="13.5" hidden="1" customHeight="1" x14ac:dyDescent="0.25"/>
    <row r="429" ht="13.5" hidden="1" customHeight="1" x14ac:dyDescent="0.25"/>
    <row r="430" ht="13.5" hidden="1" customHeight="1" x14ac:dyDescent="0.25"/>
    <row r="431" ht="13.5" hidden="1" customHeight="1" x14ac:dyDescent="0.25"/>
    <row r="432" ht="13.5" hidden="1" customHeight="1" x14ac:dyDescent="0.25"/>
    <row r="433" ht="13.5" hidden="1" customHeight="1" x14ac:dyDescent="0.25"/>
    <row r="434" ht="13.5" hidden="1" customHeight="1" x14ac:dyDescent="0.25"/>
    <row r="435" ht="13.5" hidden="1" customHeight="1" x14ac:dyDescent="0.25"/>
    <row r="436" ht="13.5" hidden="1" customHeight="1" x14ac:dyDescent="0.25"/>
    <row r="437" ht="13.5" hidden="1" customHeight="1" x14ac:dyDescent="0.25"/>
    <row r="438" ht="13.5" hidden="1" customHeight="1" x14ac:dyDescent="0.25"/>
    <row r="439" ht="13.5" hidden="1" customHeight="1" x14ac:dyDescent="0.25"/>
    <row r="440" ht="13.5" hidden="1" customHeight="1" x14ac:dyDescent="0.25"/>
    <row r="441" ht="13.5" hidden="1" customHeight="1" x14ac:dyDescent="0.25"/>
    <row r="442" ht="13.5" hidden="1" customHeight="1" x14ac:dyDescent="0.25"/>
    <row r="443" ht="13.5" hidden="1" customHeight="1" x14ac:dyDescent="0.25"/>
    <row r="444" ht="13.5" hidden="1" customHeight="1" x14ac:dyDescent="0.25"/>
    <row r="445" ht="13.5" hidden="1" customHeight="1" x14ac:dyDescent="0.25"/>
    <row r="446" ht="13.5" hidden="1" customHeight="1" x14ac:dyDescent="0.25"/>
    <row r="447" ht="13.5" hidden="1" customHeight="1" x14ac:dyDescent="0.25"/>
    <row r="448" ht="13.5" hidden="1" customHeight="1" x14ac:dyDescent="0.25"/>
    <row r="449" ht="13.5" hidden="1" customHeight="1" x14ac:dyDescent="0.25"/>
    <row r="450" ht="13.5" hidden="1" customHeight="1" x14ac:dyDescent="0.25"/>
    <row r="451" ht="13.5" hidden="1" customHeight="1" x14ac:dyDescent="0.25"/>
    <row r="452" ht="13.5" hidden="1" customHeight="1" x14ac:dyDescent="0.25"/>
    <row r="453" ht="13.5" hidden="1" customHeight="1" x14ac:dyDescent="0.25"/>
    <row r="454" ht="13.5" hidden="1" customHeight="1" x14ac:dyDescent="0.25"/>
    <row r="455" ht="13.5" hidden="1" customHeight="1" x14ac:dyDescent="0.25"/>
    <row r="456" ht="13.5" hidden="1" customHeight="1" x14ac:dyDescent="0.25"/>
    <row r="457" ht="13.5" hidden="1" customHeight="1" x14ac:dyDescent="0.25"/>
    <row r="458" ht="13.5" hidden="1" customHeight="1" x14ac:dyDescent="0.25"/>
    <row r="459" ht="13.5" hidden="1" customHeight="1" x14ac:dyDescent="0.25"/>
    <row r="460" ht="13.5" hidden="1" customHeight="1" x14ac:dyDescent="0.25"/>
    <row r="461" ht="13.5" hidden="1" customHeight="1" x14ac:dyDescent="0.25"/>
    <row r="462" ht="13.5" hidden="1" customHeight="1" x14ac:dyDescent="0.25"/>
    <row r="463" ht="13.5" hidden="1" customHeight="1" x14ac:dyDescent="0.25"/>
    <row r="464" ht="13.5" hidden="1" customHeight="1" x14ac:dyDescent="0.25"/>
    <row r="465" ht="13.5" hidden="1" customHeight="1" x14ac:dyDescent="0.25"/>
    <row r="466" ht="13.5" hidden="1" customHeight="1" x14ac:dyDescent="0.25"/>
    <row r="467" ht="13.5" hidden="1" customHeight="1" x14ac:dyDescent="0.25"/>
    <row r="468" ht="13.5" hidden="1" customHeight="1" x14ac:dyDescent="0.25"/>
    <row r="469" ht="13.5" hidden="1" customHeight="1" x14ac:dyDescent="0.25"/>
    <row r="470" ht="13.5" hidden="1" customHeight="1" x14ac:dyDescent="0.25"/>
    <row r="471" ht="13.5" hidden="1" customHeight="1" x14ac:dyDescent="0.25"/>
    <row r="472" ht="13.5" hidden="1" customHeight="1" x14ac:dyDescent="0.25"/>
    <row r="473" ht="13.5" hidden="1" customHeight="1" x14ac:dyDescent="0.25"/>
    <row r="474" ht="13.5" hidden="1" customHeight="1" x14ac:dyDescent="0.25"/>
    <row r="475" ht="13.5" hidden="1" customHeight="1" x14ac:dyDescent="0.25"/>
    <row r="476" ht="13.5" hidden="1" customHeight="1" x14ac:dyDescent="0.25"/>
    <row r="477" ht="13.5" hidden="1" customHeight="1" x14ac:dyDescent="0.25"/>
    <row r="478" ht="13.5" hidden="1" customHeight="1" x14ac:dyDescent="0.25"/>
    <row r="479" ht="13.5" hidden="1" customHeight="1" x14ac:dyDescent="0.25"/>
    <row r="480" ht="13.5" hidden="1" customHeight="1" x14ac:dyDescent="0.25"/>
    <row r="481" ht="13.5" hidden="1" customHeight="1" x14ac:dyDescent="0.25"/>
    <row r="482" ht="13.5" hidden="1" customHeight="1" x14ac:dyDescent="0.25"/>
    <row r="483" ht="13.5" hidden="1" customHeight="1" x14ac:dyDescent="0.25"/>
    <row r="484" ht="13.5" hidden="1" customHeight="1" x14ac:dyDescent="0.25"/>
    <row r="485" ht="13.5" hidden="1" customHeight="1" x14ac:dyDescent="0.25"/>
    <row r="486" ht="13.5" hidden="1" customHeight="1" x14ac:dyDescent="0.25"/>
    <row r="487" ht="13.5" hidden="1" customHeight="1" x14ac:dyDescent="0.25"/>
    <row r="488" ht="13.5" hidden="1" customHeight="1" x14ac:dyDescent="0.25"/>
    <row r="489" ht="13.5" hidden="1" customHeight="1" x14ac:dyDescent="0.25"/>
  </sheetData>
  <sheetProtection algorithmName="SHA-512" hashValue="g44aGX0pXiTsui4s1Ep94yDohb679egkJrVeHlsqyfXeigcvyK35P35A39LEcAVYKD2Wg3oSDSFtzYUsLBRZfQ==" saltValue="FuNAZU4tWr47akZTDEhx9A==" spinCount="100000" sheet="1" objects="1" scenarios="1"/>
  <sortState ref="M50:M112">
    <sortCondition ref="M50:M112"/>
  </sortState>
  <mergeCells count="18">
    <mergeCell ref="B1:I1"/>
    <mergeCell ref="B4:F4"/>
    <mergeCell ref="B3:F3"/>
    <mergeCell ref="B5:F5"/>
    <mergeCell ref="B6:F6"/>
    <mergeCell ref="B7:F7"/>
    <mergeCell ref="B8:F8"/>
    <mergeCell ref="B9:F9"/>
    <mergeCell ref="B10:F10"/>
    <mergeCell ref="B11:F11"/>
    <mergeCell ref="B12:F12"/>
    <mergeCell ref="B13:F13"/>
    <mergeCell ref="B20:I21"/>
    <mergeCell ref="B14:F14"/>
    <mergeCell ref="B18:H18"/>
    <mergeCell ref="B15:F15"/>
    <mergeCell ref="B16:F16"/>
    <mergeCell ref="B17:F17"/>
  </mergeCells>
  <phoneticPr fontId="31" type="noConversion"/>
  <conditionalFormatting sqref="B4:H14 G15:H17">
    <cfRule type="containsText" dxfId="27" priority="8" operator="containsText" text="wybierz">
      <formula>NOT(ISERROR(SEARCH("wybierz",B4)))</formula>
    </cfRule>
  </conditionalFormatting>
  <conditionalFormatting sqref="B15">
    <cfRule type="containsText" dxfId="26" priority="6" operator="containsText" text="wybierz">
      <formula>NOT(ISERROR(SEARCH("wybierz",B15)))</formula>
    </cfRule>
  </conditionalFormatting>
  <conditionalFormatting sqref="B16">
    <cfRule type="containsText" dxfId="25" priority="2" operator="containsText" text="wybierz">
      <formula>NOT(ISERROR(SEARCH("wybierz",B16)))</formula>
    </cfRule>
  </conditionalFormatting>
  <conditionalFormatting sqref="B17">
    <cfRule type="containsText" dxfId="24" priority="1" operator="containsText" text="wybierz">
      <formula>NOT(ISERROR(SEARCH("wybierz",B17)))</formula>
    </cfRule>
  </conditionalFormatting>
  <dataValidations count="3">
    <dataValidation type="list" allowBlank="1" showInputMessage="1" showErrorMessage="1" error="Błąd danych" prompt="Wybierz z listy rozwijanej" sqref="G4:G17">
      <formula1>$O$27:$O$30</formula1>
    </dataValidation>
    <dataValidation type="list" allowBlank="1" showInputMessage="1" showErrorMessage="1" error="Błąd danych" prompt="Wybierz z listy rozwijanej" sqref="H4:H17">
      <formula1>$N$27:$N$28</formula1>
    </dataValidation>
    <dataValidation type="list" allowBlank="1" showInputMessage="1" showErrorMessage="1" error="Błąd danych" prompt="Wybierz z listy rozwijanej" sqref="B4:B14">
      <formula1>$M$27:$M$45</formula1>
    </dataValidation>
  </dataValidations>
  <pageMargins left="0.23622047244094491" right="0.23622047244094491" top="0.47244094488188981" bottom="0.74803149606299213" header="0.31496062992125984" footer="0.31496062992125984"/>
  <pageSetup paperSize="9" scale="84" orientation="portrait" r:id="rId1"/>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tabColor rgb="FF0070C0"/>
    <pageSetUpPr fitToPage="1"/>
  </sheetPr>
  <dimension ref="A1:AK212"/>
  <sheetViews>
    <sheetView showGridLines="0" showRowColHeaders="0" zoomScaleNormal="100" workbookViewId="0">
      <selection activeCell="A28" sqref="A28:XFD1048576"/>
    </sheetView>
  </sheetViews>
  <sheetFormatPr defaultColWidth="0" defaultRowHeight="15" zeroHeight="1" x14ac:dyDescent="0.25"/>
  <cols>
    <col min="1" max="1" width="4.7109375" style="9" customWidth="1"/>
    <col min="2" max="2" width="10.42578125" style="9" customWidth="1"/>
    <col min="3" max="3" width="9.5703125" style="9" customWidth="1"/>
    <col min="4" max="4" width="6.85546875" style="9" customWidth="1"/>
    <col min="5" max="5" width="9.140625" style="9" customWidth="1"/>
    <col min="6" max="6" width="5.42578125" style="9" customWidth="1"/>
    <col min="7" max="7" width="15.7109375" style="9" customWidth="1"/>
    <col min="8" max="8" width="19.42578125" style="9" customWidth="1"/>
    <col min="9" max="9" width="18.42578125" style="9" customWidth="1"/>
    <col min="10" max="10" width="9.140625" style="9" customWidth="1"/>
    <col min="11" max="11" width="5.5703125" style="9" customWidth="1"/>
    <col min="12" max="12" width="9.140625" style="9" hidden="1" customWidth="1"/>
    <col min="13" max="13" width="79.28515625" style="9" hidden="1" customWidth="1"/>
    <col min="14" max="14" width="92" style="9" hidden="1" customWidth="1"/>
    <col min="15" max="15" width="8.28515625" style="9" hidden="1" customWidth="1"/>
    <col min="16" max="16" width="61.85546875" style="9" hidden="1" customWidth="1"/>
    <col min="17" max="17" width="14.85546875" style="9" hidden="1" customWidth="1"/>
    <col min="18" max="18" width="2.42578125" style="9" hidden="1" customWidth="1"/>
    <col min="19" max="19" width="10.28515625" style="9" hidden="1" customWidth="1"/>
    <col min="20" max="22" width="9.140625" style="9" hidden="1" customWidth="1"/>
    <col min="23" max="23" width="26.85546875" style="9" hidden="1" customWidth="1"/>
    <col min="24" max="24" width="31.42578125" style="9" hidden="1" customWidth="1"/>
    <col min="25" max="25" width="9.140625" style="9" hidden="1" customWidth="1"/>
    <col min="26" max="26" width="140.85546875" style="9" hidden="1" customWidth="1"/>
    <col min="27" max="33" width="9.140625" style="9" hidden="1" customWidth="1"/>
    <col min="34" max="34" width="61.85546875" style="9" hidden="1" customWidth="1"/>
    <col min="35" max="35" width="9.28515625" style="9" hidden="1" customWidth="1"/>
    <col min="36" max="36" width="9.140625" style="9" hidden="1" customWidth="1"/>
    <col min="37" max="37" width="10.28515625" style="9" hidden="1" customWidth="1"/>
    <col min="38" max="16384" width="9.140625" style="9" hidden="1"/>
  </cols>
  <sheetData>
    <row r="1" spans="2:10" ht="16.5" x14ac:dyDescent="0.3">
      <c r="B1" s="327" t="s">
        <v>117</v>
      </c>
      <c r="C1" s="328"/>
      <c r="D1" s="328"/>
      <c r="E1" s="328"/>
      <c r="F1" s="328"/>
      <c r="G1" s="328"/>
      <c r="H1" s="328"/>
      <c r="I1" s="328"/>
      <c r="J1" s="328"/>
    </row>
    <row r="2" spans="2:10" ht="2.1" customHeight="1" x14ac:dyDescent="0.3">
      <c r="B2" s="21"/>
      <c r="C2" s="21"/>
      <c r="D2" s="21"/>
      <c r="E2" s="21"/>
      <c r="F2" s="21"/>
      <c r="G2" s="21"/>
      <c r="H2" s="21"/>
      <c r="I2" s="21"/>
    </row>
    <row r="3" spans="2:10" ht="49.5" x14ac:dyDescent="0.25">
      <c r="B3" s="356" t="s">
        <v>113</v>
      </c>
      <c r="C3" s="357"/>
      <c r="D3" s="357"/>
      <c r="E3" s="357"/>
      <c r="F3" s="357"/>
      <c r="G3" s="357"/>
      <c r="H3" s="73" t="s">
        <v>114</v>
      </c>
      <c r="I3" s="64" t="s">
        <v>108</v>
      </c>
      <c r="J3" s="65" t="s">
        <v>88</v>
      </c>
    </row>
    <row r="4" spans="2:10" ht="44.25" customHeight="1" x14ac:dyDescent="0.25">
      <c r="B4" s="395" t="s">
        <v>97</v>
      </c>
      <c r="C4" s="396"/>
      <c r="D4" s="396"/>
      <c r="E4" s="396"/>
      <c r="F4" s="396"/>
      <c r="G4" s="397"/>
      <c r="H4" s="70" t="s">
        <v>122</v>
      </c>
      <c r="I4" s="70" t="s">
        <v>97</v>
      </c>
      <c r="J4" s="66" t="str">
        <f t="shared" ref="J4:J13" si="0">IFERROR(VLOOKUP(M41,$N$41:$S$104,5,0),"")</f>
        <v/>
      </c>
    </row>
    <row r="5" spans="2:10" ht="44.25" customHeight="1" x14ac:dyDescent="0.25">
      <c r="B5" s="395" t="s">
        <v>97</v>
      </c>
      <c r="C5" s="396"/>
      <c r="D5" s="396"/>
      <c r="E5" s="396"/>
      <c r="F5" s="396"/>
      <c r="G5" s="397"/>
      <c r="H5" s="70" t="s">
        <v>122</v>
      </c>
      <c r="I5" s="70" t="s">
        <v>97</v>
      </c>
      <c r="J5" s="66" t="str">
        <f t="shared" si="0"/>
        <v/>
      </c>
    </row>
    <row r="6" spans="2:10" ht="44.25" customHeight="1" x14ac:dyDescent="0.25">
      <c r="B6" s="395" t="s">
        <v>97</v>
      </c>
      <c r="C6" s="396"/>
      <c r="D6" s="396"/>
      <c r="E6" s="396"/>
      <c r="F6" s="396"/>
      <c r="G6" s="397"/>
      <c r="H6" s="70" t="s">
        <v>122</v>
      </c>
      <c r="I6" s="70" t="s">
        <v>97</v>
      </c>
      <c r="J6" s="66" t="str">
        <f t="shared" si="0"/>
        <v/>
      </c>
    </row>
    <row r="7" spans="2:10" ht="44.25" customHeight="1" x14ac:dyDescent="0.25">
      <c r="B7" s="395" t="s">
        <v>97</v>
      </c>
      <c r="C7" s="396"/>
      <c r="D7" s="396"/>
      <c r="E7" s="396"/>
      <c r="F7" s="396"/>
      <c r="G7" s="397"/>
      <c r="H7" s="70" t="s">
        <v>97</v>
      </c>
      <c r="I7" s="70" t="s">
        <v>97</v>
      </c>
      <c r="J7" s="66" t="str">
        <f t="shared" si="0"/>
        <v/>
      </c>
    </row>
    <row r="8" spans="2:10" ht="44.25" customHeight="1" x14ac:dyDescent="0.25">
      <c r="B8" s="395" t="s">
        <v>97</v>
      </c>
      <c r="C8" s="396"/>
      <c r="D8" s="396"/>
      <c r="E8" s="396"/>
      <c r="F8" s="396"/>
      <c r="G8" s="397"/>
      <c r="H8" s="70" t="s">
        <v>122</v>
      </c>
      <c r="I8" s="70" t="s">
        <v>97</v>
      </c>
      <c r="J8" s="66" t="str">
        <f t="shared" si="0"/>
        <v/>
      </c>
    </row>
    <row r="9" spans="2:10" ht="44.25" customHeight="1" x14ac:dyDescent="0.25">
      <c r="B9" s="395" t="s">
        <v>97</v>
      </c>
      <c r="C9" s="396"/>
      <c r="D9" s="396"/>
      <c r="E9" s="396"/>
      <c r="F9" s="396"/>
      <c r="G9" s="397"/>
      <c r="H9" s="70" t="s">
        <v>97</v>
      </c>
      <c r="I9" s="70" t="s">
        <v>97</v>
      </c>
      <c r="J9" s="66" t="str">
        <f t="shared" si="0"/>
        <v/>
      </c>
    </row>
    <row r="10" spans="2:10" ht="44.25" customHeight="1" x14ac:dyDescent="0.25">
      <c r="B10" s="395" t="s">
        <v>97</v>
      </c>
      <c r="C10" s="396"/>
      <c r="D10" s="396"/>
      <c r="E10" s="396"/>
      <c r="F10" s="396"/>
      <c r="G10" s="397"/>
      <c r="H10" s="70" t="s">
        <v>122</v>
      </c>
      <c r="I10" s="70" t="s">
        <v>97</v>
      </c>
      <c r="J10" s="66" t="str">
        <f t="shared" si="0"/>
        <v/>
      </c>
    </row>
    <row r="11" spans="2:10" ht="44.25" customHeight="1" x14ac:dyDescent="0.25">
      <c r="B11" s="395" t="s">
        <v>97</v>
      </c>
      <c r="C11" s="396"/>
      <c r="D11" s="396"/>
      <c r="E11" s="396"/>
      <c r="F11" s="396"/>
      <c r="G11" s="397"/>
      <c r="H11" s="70" t="s">
        <v>97</v>
      </c>
      <c r="I11" s="70" t="s">
        <v>97</v>
      </c>
      <c r="J11" s="66" t="str">
        <f t="shared" si="0"/>
        <v/>
      </c>
    </row>
    <row r="12" spans="2:10" ht="44.25" customHeight="1" x14ac:dyDescent="0.25">
      <c r="B12" s="395" t="s">
        <v>97</v>
      </c>
      <c r="C12" s="396"/>
      <c r="D12" s="396"/>
      <c r="E12" s="396"/>
      <c r="F12" s="396"/>
      <c r="G12" s="397"/>
      <c r="H12" s="70" t="s">
        <v>122</v>
      </c>
      <c r="I12" s="70" t="s">
        <v>97</v>
      </c>
      <c r="J12" s="66" t="str">
        <f t="shared" si="0"/>
        <v/>
      </c>
    </row>
    <row r="13" spans="2:10" ht="44.25" customHeight="1" x14ac:dyDescent="0.25">
      <c r="B13" s="395" t="s">
        <v>97</v>
      </c>
      <c r="C13" s="396"/>
      <c r="D13" s="396"/>
      <c r="E13" s="396"/>
      <c r="F13" s="396"/>
      <c r="G13" s="397"/>
      <c r="H13" s="70" t="s">
        <v>122</v>
      </c>
      <c r="I13" s="70" t="s">
        <v>97</v>
      </c>
      <c r="J13" s="66" t="str">
        <f t="shared" si="0"/>
        <v/>
      </c>
    </row>
    <row r="14" spans="2:10" ht="15" customHeight="1" x14ac:dyDescent="0.3">
      <c r="B14" s="389" t="s">
        <v>116</v>
      </c>
      <c r="C14" s="390"/>
      <c r="D14" s="390"/>
      <c r="E14" s="390"/>
      <c r="F14" s="390"/>
      <c r="G14" s="390"/>
      <c r="H14" s="391"/>
      <c r="I14" s="212"/>
      <c r="J14" s="74">
        <f>SUM(J4:J13)</f>
        <v>0</v>
      </c>
    </row>
    <row r="15" spans="2:10" ht="2.1" customHeight="1" x14ac:dyDescent="0.25"/>
    <row r="16" spans="2:10" ht="16.5" customHeight="1" x14ac:dyDescent="0.3">
      <c r="B16" s="327" t="s">
        <v>2289</v>
      </c>
      <c r="C16" s="328"/>
      <c r="D16" s="328"/>
      <c r="E16" s="328"/>
      <c r="F16" s="328"/>
      <c r="G16" s="328"/>
      <c r="H16" s="328"/>
      <c r="I16" s="328"/>
      <c r="J16" s="328"/>
    </row>
    <row r="17" spans="2:10" ht="2.1" customHeight="1" x14ac:dyDescent="0.25"/>
    <row r="18" spans="2:10" ht="15" customHeight="1" x14ac:dyDescent="0.3">
      <c r="B18" s="363" t="s">
        <v>78</v>
      </c>
      <c r="C18" s="364"/>
      <c r="D18" s="364"/>
      <c r="E18" s="364"/>
      <c r="F18" s="364"/>
      <c r="G18" s="69" t="s">
        <v>97</v>
      </c>
      <c r="H18" s="364" t="s">
        <v>81</v>
      </c>
      <c r="I18" s="364"/>
      <c r="J18" s="364"/>
    </row>
    <row r="19" spans="2:10" ht="15" customHeight="1" x14ac:dyDescent="0.3">
      <c r="B19" s="366" t="s">
        <v>124</v>
      </c>
      <c r="C19" s="367"/>
      <c r="D19" s="367"/>
      <c r="E19" s="367"/>
      <c r="F19" s="367"/>
      <c r="G19" s="367"/>
      <c r="H19" s="367"/>
      <c r="I19" s="367"/>
      <c r="J19" s="367"/>
    </row>
    <row r="20" spans="2:10" ht="2.1" customHeight="1" x14ac:dyDescent="0.3">
      <c r="B20" s="61"/>
      <c r="C20" s="61"/>
      <c r="D20" s="61"/>
      <c r="E20" s="61"/>
      <c r="F20" s="61"/>
      <c r="G20" s="61"/>
      <c r="H20" s="61"/>
      <c r="I20" s="61"/>
    </row>
    <row r="21" spans="2:10" ht="35.1" customHeight="1" x14ac:dyDescent="0.25">
      <c r="B21" s="359" t="s">
        <v>2373</v>
      </c>
      <c r="C21" s="360"/>
      <c r="D21" s="360"/>
      <c r="E21" s="360"/>
      <c r="F21" s="360"/>
      <c r="G21" s="360"/>
      <c r="H21" s="360"/>
      <c r="I21" s="360"/>
      <c r="J21" s="360"/>
    </row>
    <row r="22" spans="2:10" ht="55.5" customHeight="1" x14ac:dyDescent="0.25">
      <c r="B22" s="361"/>
      <c r="C22" s="362"/>
      <c r="D22" s="362"/>
      <c r="E22" s="362"/>
      <c r="F22" s="362"/>
      <c r="G22" s="362"/>
      <c r="H22" s="362"/>
      <c r="I22" s="362"/>
      <c r="J22" s="362"/>
    </row>
    <row r="23" spans="2:10" ht="2.1" customHeight="1" x14ac:dyDescent="0.25"/>
    <row r="24" spans="2:10" ht="16.5" x14ac:dyDescent="0.3">
      <c r="B24" s="398" t="s">
        <v>123</v>
      </c>
      <c r="C24" s="399"/>
      <c r="D24" s="399"/>
      <c r="E24" s="399"/>
      <c r="F24" s="399"/>
      <c r="G24" s="399"/>
      <c r="H24" s="399"/>
      <c r="I24" s="14" t="s">
        <v>87</v>
      </c>
      <c r="J24" s="75" t="s">
        <v>88</v>
      </c>
    </row>
    <row r="25" spans="2:10" ht="54" customHeight="1" x14ac:dyDescent="0.25">
      <c r="B25" s="400" t="s">
        <v>2181</v>
      </c>
      <c r="C25" s="401"/>
      <c r="D25" s="401"/>
      <c r="E25" s="401"/>
      <c r="F25" s="401"/>
      <c r="G25" s="401"/>
      <c r="H25" s="402"/>
      <c r="I25" s="71" t="s">
        <v>97</v>
      </c>
      <c r="J25" s="66" t="str">
        <f>IFERROR(VLOOKUP(W41,X41:AB48,4,0),"")</f>
        <v/>
      </c>
    </row>
    <row r="26" spans="2:10" ht="54" customHeight="1" x14ac:dyDescent="0.25">
      <c r="B26" s="392" t="s">
        <v>2156</v>
      </c>
      <c r="C26" s="393"/>
      <c r="D26" s="393"/>
      <c r="E26" s="393"/>
      <c r="F26" s="393"/>
      <c r="G26" s="393"/>
      <c r="H26" s="394"/>
      <c r="I26" s="71" t="s">
        <v>97</v>
      </c>
      <c r="J26" s="66" t="str">
        <f>IFERROR(VLOOKUP(W42,X41:AB48,4,0),"")</f>
        <v/>
      </c>
    </row>
    <row r="27" spans="2:10" ht="16.5" x14ac:dyDescent="0.3">
      <c r="B27" s="389" t="s">
        <v>116</v>
      </c>
      <c r="C27" s="390"/>
      <c r="D27" s="390"/>
      <c r="E27" s="390"/>
      <c r="F27" s="390"/>
      <c r="G27" s="390"/>
      <c r="H27" s="391"/>
      <c r="I27" s="212"/>
      <c r="J27" s="74">
        <f>SUM(J25:J26)</f>
        <v>0</v>
      </c>
    </row>
    <row r="30" spans="2:10" ht="16.5" hidden="1" x14ac:dyDescent="0.3">
      <c r="I30" s="202" t="s">
        <v>125</v>
      </c>
    </row>
    <row r="31" spans="2:10" ht="16.5" hidden="1" x14ac:dyDescent="0.3">
      <c r="I31" s="202">
        <f>COUNT(J4:J13)</f>
        <v>0</v>
      </c>
    </row>
    <row r="35" spans="2:37" hidden="1" x14ac:dyDescent="0.25">
      <c r="B35" s="133"/>
      <c r="C35" s="133" t="s">
        <v>79</v>
      </c>
      <c r="D35" s="133"/>
      <c r="E35" s="133"/>
      <c r="F35" s="133"/>
      <c r="G35" s="133"/>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row>
    <row r="36" spans="2:37" hidden="1" x14ac:dyDescent="0.25">
      <c r="B36" s="133"/>
      <c r="C36" s="133" t="s">
        <v>80</v>
      </c>
      <c r="D36" s="133"/>
      <c r="E36" s="133"/>
      <c r="F36" s="133"/>
      <c r="G36" s="133"/>
      <c r="H36" s="133"/>
      <c r="I36" s="133"/>
      <c r="J36" s="133"/>
      <c r="K36" s="133"/>
      <c r="L36" s="133"/>
      <c r="M36" s="133"/>
      <c r="N36" s="133"/>
      <c r="O36" s="133"/>
      <c r="P36" s="133"/>
      <c r="Q36" s="133"/>
      <c r="R36" s="133"/>
      <c r="S36" s="133"/>
      <c r="T36" s="133"/>
      <c r="U36" s="133"/>
      <c r="V36" s="133"/>
      <c r="W36" s="133"/>
      <c r="X36" s="133"/>
      <c r="Y36" s="133"/>
      <c r="Z36" s="133"/>
      <c r="AA36" s="133"/>
      <c r="AB36" s="133"/>
      <c r="AC36" s="133"/>
      <c r="AD36" s="133"/>
      <c r="AE36" s="133"/>
      <c r="AF36" s="133"/>
      <c r="AG36" s="133"/>
      <c r="AH36" s="133"/>
      <c r="AI36" s="133"/>
      <c r="AJ36" s="133"/>
    </row>
    <row r="37" spans="2:37" hidden="1" x14ac:dyDescent="0.25">
      <c r="B37" s="133"/>
      <c r="C37" s="136" t="s">
        <v>97</v>
      </c>
      <c r="D37" s="133"/>
      <c r="E37" s="133"/>
      <c r="F37" s="133"/>
      <c r="G37" s="133"/>
      <c r="H37" s="133"/>
      <c r="I37" s="133"/>
      <c r="J37" s="133"/>
      <c r="K37" s="133"/>
      <c r="L37" s="133"/>
      <c r="M37" s="133"/>
      <c r="N37" s="133"/>
      <c r="O37" s="133"/>
      <c r="P37" s="133"/>
      <c r="Q37" s="133"/>
      <c r="R37" s="133"/>
      <c r="S37" s="133"/>
      <c r="T37" s="133"/>
      <c r="U37" s="133"/>
      <c r="V37" s="133"/>
      <c r="W37" s="133"/>
      <c r="X37" s="133"/>
      <c r="Y37" s="133"/>
      <c r="Z37" s="133"/>
      <c r="AA37" s="133"/>
      <c r="AB37" s="133"/>
      <c r="AC37" s="133"/>
      <c r="AD37" s="133"/>
      <c r="AE37" s="133"/>
      <c r="AF37" s="133"/>
      <c r="AG37" s="133"/>
      <c r="AH37" s="133"/>
      <c r="AI37" s="133"/>
      <c r="AJ37" s="133"/>
    </row>
    <row r="38" spans="2:37" hidden="1" x14ac:dyDescent="0.25">
      <c r="B38" s="133"/>
      <c r="C38" s="133"/>
      <c r="D38" s="133"/>
      <c r="E38" s="133"/>
      <c r="F38" s="133"/>
      <c r="G38" s="133"/>
      <c r="H38" s="133"/>
      <c r="I38" s="133"/>
      <c r="J38" s="133"/>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row>
    <row r="39" spans="2:37" hidden="1" x14ac:dyDescent="0.25">
      <c r="B39" s="133"/>
      <c r="C39" s="133"/>
      <c r="D39" s="133"/>
      <c r="E39" s="133"/>
      <c r="F39" s="133"/>
      <c r="G39" s="133"/>
      <c r="H39" s="133"/>
      <c r="I39" s="133"/>
      <c r="J39" s="133"/>
      <c r="K39" s="133"/>
      <c r="L39" s="133"/>
      <c r="M39" s="133"/>
      <c r="N39" s="133"/>
      <c r="O39" s="133"/>
      <c r="P39" s="133"/>
      <c r="Q39" s="133"/>
      <c r="R39" s="133"/>
      <c r="S39" s="133"/>
      <c r="T39" s="133"/>
      <c r="U39" s="133"/>
      <c r="V39" s="133"/>
      <c r="W39" s="133"/>
      <c r="X39" s="133"/>
      <c r="Y39" s="133"/>
      <c r="Z39" s="133"/>
      <c r="AA39" s="133"/>
      <c r="AB39" s="133"/>
      <c r="AC39" s="133"/>
      <c r="AD39" s="133"/>
      <c r="AE39" s="133"/>
      <c r="AF39" s="133"/>
      <c r="AH39" s="133"/>
      <c r="AI39" s="133"/>
      <c r="AJ39" s="133"/>
    </row>
    <row r="40" spans="2:37" hidden="1" x14ac:dyDescent="0.25">
      <c r="B40" s="201" t="str">
        <f>'STRONA 5'!G5</f>
        <v>- wybierz -</v>
      </c>
      <c r="C40" s="133"/>
      <c r="D40" s="133"/>
      <c r="E40" s="133"/>
      <c r="F40" s="133"/>
      <c r="G40" s="133"/>
      <c r="H40" s="133"/>
      <c r="I40" s="133"/>
      <c r="J40" s="133"/>
      <c r="K40" s="133"/>
      <c r="L40" s="133"/>
      <c r="M40" s="133"/>
      <c r="N40" s="133"/>
      <c r="O40" s="133"/>
      <c r="P40" s="133"/>
      <c r="Q40" s="133"/>
      <c r="R40" s="133"/>
      <c r="S40" s="133"/>
      <c r="T40" s="133"/>
      <c r="U40" s="133"/>
      <c r="V40" s="133"/>
      <c r="W40" s="133"/>
      <c r="X40" s="133"/>
      <c r="Y40" s="133"/>
      <c r="Z40" s="133"/>
      <c r="AA40" s="133"/>
      <c r="AB40" s="133"/>
      <c r="AC40" s="133"/>
      <c r="AD40" s="133"/>
      <c r="AE40" s="133"/>
      <c r="AF40" s="133"/>
      <c r="AH40" s="133"/>
      <c r="AI40" s="133"/>
      <c r="AJ40" s="133"/>
    </row>
    <row r="41" spans="2:37" hidden="1" x14ac:dyDescent="0.25">
      <c r="B41" s="133"/>
      <c r="C41" s="172" t="s">
        <v>2307</v>
      </c>
      <c r="D41" s="172"/>
      <c r="E41" s="172"/>
      <c r="F41" s="172"/>
      <c r="G41" s="172"/>
      <c r="H41" s="172"/>
      <c r="I41" s="172"/>
      <c r="J41" s="172"/>
      <c r="K41" s="172"/>
      <c r="L41" s="172"/>
      <c r="M41" s="133" t="str">
        <f>$B$40&amp;I4&amp;H4&amp;B4</f>
        <v>- wybierz -- wybierz -- wybierz - - wybierz -</v>
      </c>
      <c r="N41" s="133" t="str">
        <f>S41&amp;Q41&amp;O41&amp;P41</f>
        <v>ubiegam się2019/2020zwycięzcaBałtycka Olimpiada Informatyczna – Baltic Olympiad in Informatics (BOI): 26th Baltic Olympiad in Informatics (BOI), Latvia, 20-22.07.2020,</v>
      </c>
      <c r="O41" s="133" t="s">
        <v>118</v>
      </c>
      <c r="P41" s="133" t="s">
        <v>2310</v>
      </c>
      <c r="Q41" s="133" t="s">
        <v>2295</v>
      </c>
      <c r="R41" s="133">
        <v>50</v>
      </c>
      <c r="S41" s="133" t="s">
        <v>79</v>
      </c>
      <c r="T41" s="133"/>
      <c r="U41" s="133" t="s">
        <v>2295</v>
      </c>
      <c r="V41" s="133"/>
      <c r="W41" s="133" t="str">
        <f>G18&amp;B25&amp;I25</f>
        <v>- wybierz -Indywidualny program lub tok nauki z przedmiotów przyrodniczych, informatycznych, języków obcych nowożytnych, matematyki lub przedsiębiorczości bądź ze wszystkich zajęć edukacyjnych- wybierz -</v>
      </c>
      <c r="X41" s="133" t="str">
        <f>AB41&amp;Z41&amp;Y41</f>
        <v>ubiegam sięIndywidualny program lub tok nauki z przedmiotów przyrodniczych, informatycznych, języków obcych nowożytnych, matematyki lub przedsiębiorczości bądź ze wszystkich zajęć edukacyjnych2019/2020</v>
      </c>
      <c r="Y41" s="133" t="s">
        <v>2295</v>
      </c>
      <c r="Z41" s="133" t="s">
        <v>2181</v>
      </c>
      <c r="AA41" s="133">
        <v>30</v>
      </c>
      <c r="AB41" s="133" t="s">
        <v>79</v>
      </c>
      <c r="AC41" s="133"/>
      <c r="AD41" s="133"/>
      <c r="AE41" s="133"/>
      <c r="AF41" s="133"/>
      <c r="AH41" s="133"/>
      <c r="AI41" s="133"/>
      <c r="AJ41" s="133"/>
    </row>
    <row r="42" spans="2:37" hidden="1" x14ac:dyDescent="0.25">
      <c r="B42" s="133"/>
      <c r="C42" s="172" t="s">
        <v>2308</v>
      </c>
      <c r="D42" s="172"/>
      <c r="E42" s="172"/>
      <c r="F42" s="172"/>
      <c r="G42" s="172"/>
      <c r="H42" s="172"/>
      <c r="I42" s="172"/>
      <c r="J42" s="172"/>
      <c r="K42" s="172"/>
      <c r="L42" s="172"/>
      <c r="M42" s="133" t="str">
        <f t="shared" ref="M42:M50" si="1">$B$40&amp;I5&amp;H5&amp;B5</f>
        <v>- wybierz -- wybierz -- wybierz - - wybierz -</v>
      </c>
      <c r="N42" s="133" t="str">
        <f t="shared" ref="N42:N72" si="2">S42&amp;Q42&amp;O42&amp;P42</f>
        <v>ubiegam się2019/2020laureatBałtycka Olimpiada Informatyczna – Baltic Olympiad in Informatics (BOI): 26th Baltic Olympiad in Informatics (BOI), Latvia, 20-22.07.2020,</v>
      </c>
      <c r="O42" s="133" t="s">
        <v>119</v>
      </c>
      <c r="P42" s="133" t="s">
        <v>2310</v>
      </c>
      <c r="Q42" s="133" t="s">
        <v>2295</v>
      </c>
      <c r="R42" s="133">
        <v>50</v>
      </c>
      <c r="S42" s="133" t="s">
        <v>79</v>
      </c>
      <c r="T42" s="133"/>
      <c r="U42" s="136" t="s">
        <v>97</v>
      </c>
      <c r="V42" s="133"/>
      <c r="W42" s="133" t="str">
        <f>G18&amp;B26&amp;I26</f>
        <v>- wybierz -Uczestnictwo w zajęciach przewidzianych tokiem studiów na kierunkach zgodnych z uzdolnieniami w zakresie przedmiotów przyrodniczych, informatycznych, języków obcych nowożytnych, matematyki lub przedsiębiorczości- wybierz -</v>
      </c>
      <c r="X42" s="133" t="str">
        <f t="shared" ref="X42" si="3">AB42&amp;Z42&amp;Y42</f>
        <v>ubiegam sięUczestnictwo w zajęciach przewidzianych tokiem studiów na kierunkach zgodnych z uzdolnieniami w zakresie przedmiotów przyrodniczych, informatycznych, języków obcych nowożytnych, matematyki lub przedsiębiorczości2019/2020</v>
      </c>
      <c r="Y42" s="133" t="s">
        <v>2295</v>
      </c>
      <c r="Z42" s="133" t="s">
        <v>2156</v>
      </c>
      <c r="AA42" s="133">
        <v>40</v>
      </c>
      <c r="AB42" s="133" t="s">
        <v>79</v>
      </c>
      <c r="AC42" s="133"/>
      <c r="AD42" s="133"/>
      <c r="AE42" s="133"/>
      <c r="AF42" s="133"/>
      <c r="AH42" s="133"/>
      <c r="AI42" s="133"/>
      <c r="AJ42" s="133"/>
    </row>
    <row r="43" spans="2:37" ht="13.5" hidden="1" customHeight="1" x14ac:dyDescent="0.25">
      <c r="B43" s="133" t="s">
        <v>118</v>
      </c>
      <c r="C43" s="172" t="s">
        <v>2309</v>
      </c>
      <c r="D43" s="172"/>
      <c r="E43" s="172"/>
      <c r="F43" s="172"/>
      <c r="G43" s="172"/>
      <c r="H43" s="172"/>
      <c r="I43" s="172"/>
      <c r="J43" s="172"/>
      <c r="K43" s="172"/>
      <c r="L43" s="172"/>
      <c r="M43" s="133" t="str">
        <f t="shared" si="1"/>
        <v>- wybierz -- wybierz -- wybierz - - wybierz -</v>
      </c>
      <c r="N43" s="133" t="str">
        <f t="shared" si="2"/>
        <v>ubiegam się2019/2020finalistaBałtycka Olimpiada Informatyczna – Baltic Olympiad in Informatics (BOI): 26th Baltic Olympiad in Informatics (BOI), Latvia, 20-22.07.2020,</v>
      </c>
      <c r="O43" s="133" t="s">
        <v>120</v>
      </c>
      <c r="P43" s="133" t="s">
        <v>2310</v>
      </c>
      <c r="Q43" s="133" t="s">
        <v>2295</v>
      </c>
      <c r="R43" s="133">
        <v>50</v>
      </c>
      <c r="S43" s="133" t="s">
        <v>79</v>
      </c>
      <c r="T43" s="133"/>
      <c r="U43" s="133"/>
      <c r="V43" s="136"/>
      <c r="W43" s="133"/>
      <c r="X43" s="133" t="str">
        <f>AB43&amp;Z43&amp;Y43</f>
        <v>nie ubiegam sięIndywidualny program lub tok nauki z przedmiotów przyrodniczych, informatycznych, języków obcych nowożytnych, matematyki lub przedsiębiorczości bądź ze wszystkich zajęć edukacyjnych2019/2020</v>
      </c>
      <c r="Y43" s="133" t="s">
        <v>2295</v>
      </c>
      <c r="Z43" s="133" t="s">
        <v>2181</v>
      </c>
      <c r="AA43" s="133">
        <v>0</v>
      </c>
      <c r="AB43" s="133" t="s">
        <v>80</v>
      </c>
      <c r="AC43" s="133"/>
      <c r="AD43" s="133"/>
      <c r="AE43" s="133"/>
      <c r="AF43" s="133"/>
      <c r="AG43" s="166"/>
      <c r="AH43" s="210"/>
      <c r="AI43" s="210"/>
      <c r="AJ43" s="166"/>
      <c r="AK43" s="166"/>
    </row>
    <row r="44" spans="2:37" ht="13.5" hidden="1" customHeight="1" x14ac:dyDescent="0.25">
      <c r="B44" s="133" t="s">
        <v>119</v>
      </c>
      <c r="C44" s="172" t="s">
        <v>2310</v>
      </c>
      <c r="D44" s="172"/>
      <c r="E44" s="172"/>
      <c r="F44" s="172"/>
      <c r="G44" s="172"/>
      <c r="H44" s="172"/>
      <c r="I44" s="172"/>
      <c r="J44" s="172"/>
      <c r="K44" s="172"/>
      <c r="L44" s="172"/>
      <c r="M44" s="133" t="str">
        <f t="shared" si="1"/>
        <v>- wybierz -- wybierz -- wybierz -- wybierz -</v>
      </c>
      <c r="N44" s="133" t="str">
        <f t="shared" si="2"/>
        <v>ubiegam się2019/2020wyróżnienieBałtycka Olimpiada Informatyczna – Baltic Olympiad in Informatics (BOI): 26th Baltic Olympiad in Informatics (BOI), Latvia, 20-22.07.2020,</v>
      </c>
      <c r="O44" s="133" t="s">
        <v>121</v>
      </c>
      <c r="P44" s="133" t="s">
        <v>2310</v>
      </c>
      <c r="Q44" s="133" t="s">
        <v>2295</v>
      </c>
      <c r="R44" s="133">
        <v>50</v>
      </c>
      <c r="S44" s="133" t="s">
        <v>79</v>
      </c>
      <c r="T44" s="133"/>
      <c r="U44" s="133"/>
      <c r="V44" s="133"/>
      <c r="W44" s="133"/>
      <c r="X44" s="133" t="str">
        <f>AB44&amp;Z44&amp;Y44</f>
        <v>nie ubiegam sięUczestnictwo w zajęciach przewidzianych tokiem studiów na kierunkach zgodnych z uzdolnieniami w zakresie przedmiotów przyrodniczych, informatycznych, języków obcych nowożytnych, matematyki lub przedsiębiorczości2019/2020</v>
      </c>
      <c r="Y44" s="133" t="s">
        <v>2295</v>
      </c>
      <c r="Z44" s="133" t="s">
        <v>2156</v>
      </c>
      <c r="AA44" s="133">
        <v>0</v>
      </c>
      <c r="AB44" s="133" t="s">
        <v>80</v>
      </c>
      <c r="AC44" s="133"/>
      <c r="AD44" s="133"/>
      <c r="AE44" s="133"/>
      <c r="AF44" s="133"/>
      <c r="AG44" s="166"/>
      <c r="AH44" s="166"/>
      <c r="AI44" s="166"/>
      <c r="AJ44" s="166"/>
      <c r="AK44" s="166"/>
    </row>
    <row r="45" spans="2:37" ht="13.5" hidden="1" customHeight="1" x14ac:dyDescent="0.25">
      <c r="B45" s="133" t="s">
        <v>120</v>
      </c>
      <c r="C45" s="172" t="s">
        <v>2314</v>
      </c>
      <c r="D45" s="172"/>
      <c r="E45" s="172"/>
      <c r="F45" s="172"/>
      <c r="G45" s="172"/>
      <c r="H45" s="172"/>
      <c r="I45" s="172"/>
      <c r="J45" s="172"/>
      <c r="K45" s="172"/>
      <c r="L45" s="172"/>
      <c r="M45" s="133" t="str">
        <f t="shared" si="1"/>
        <v>- wybierz -- wybierz -- wybierz - - wybierz -</v>
      </c>
      <c r="N45" s="133" t="str">
        <f t="shared" si="2"/>
        <v>ubiegam się2019/2020zwycięzcaEuropejska Olimpiada Matematyczna dla Dziewcząt – European Girls’ Mathematical Olympiad (EGMO): 8th European Girls’ Mathematical Olympiad (EGMO), Egmond aan Zee, Netherlands 15-21.4.2020,</v>
      </c>
      <c r="O45" s="133" t="s">
        <v>118</v>
      </c>
      <c r="P45" s="133" t="s">
        <v>2312</v>
      </c>
      <c r="Q45" s="133" t="s">
        <v>2295</v>
      </c>
      <c r="R45" s="133">
        <v>50</v>
      </c>
      <c r="S45" s="133" t="s">
        <v>79</v>
      </c>
      <c r="T45" s="133"/>
      <c r="U45" s="133"/>
      <c r="V45" s="133"/>
      <c r="W45" s="133"/>
      <c r="X45" s="133"/>
      <c r="Y45" s="133"/>
      <c r="Z45" s="133"/>
      <c r="AA45" s="133"/>
      <c r="AB45" s="133"/>
      <c r="AC45" s="133"/>
      <c r="AD45" s="133"/>
      <c r="AE45" s="133"/>
      <c r="AF45" s="133"/>
      <c r="AG45" s="166"/>
      <c r="AH45" s="166"/>
      <c r="AI45" s="166"/>
      <c r="AJ45" s="166"/>
      <c r="AK45" s="166"/>
    </row>
    <row r="46" spans="2:37" ht="13.5" hidden="1" customHeight="1" x14ac:dyDescent="0.25">
      <c r="B46" s="133" t="s">
        <v>121</v>
      </c>
      <c r="C46" s="172" t="s">
        <v>2311</v>
      </c>
      <c r="D46" s="172"/>
      <c r="E46" s="172"/>
      <c r="F46" s="172"/>
      <c r="G46" s="172"/>
      <c r="H46" s="172"/>
      <c r="I46" s="172"/>
      <c r="J46" s="172"/>
      <c r="K46" s="172"/>
      <c r="L46" s="172"/>
      <c r="M46" s="133" t="str">
        <f t="shared" si="1"/>
        <v>- wybierz -- wybierz -- wybierz -- wybierz -</v>
      </c>
      <c r="N46" s="133" t="str">
        <f t="shared" si="2"/>
        <v>ubiegam się2019/2020laureatEuropejska Olimpiada Matematyczna dla Dziewcząt – European Girls’ Mathematical Olympiad (EGMO): 8th European Girls’ Mathematical Olympiad (EGMO), Egmond aan Zee, Netherlands 15-21.4.2020,</v>
      </c>
      <c r="O46" s="133" t="s">
        <v>119</v>
      </c>
      <c r="P46" s="133" t="s">
        <v>2312</v>
      </c>
      <c r="Q46" s="133" t="s">
        <v>2295</v>
      </c>
      <c r="R46" s="133">
        <v>50</v>
      </c>
      <c r="S46" s="133" t="s">
        <v>79</v>
      </c>
      <c r="T46" s="133"/>
      <c r="U46" s="133"/>
      <c r="V46" s="133"/>
      <c r="W46" s="133"/>
      <c r="X46" s="133"/>
      <c r="Y46" s="133"/>
      <c r="AA46" s="133"/>
      <c r="AB46" s="133"/>
      <c r="AC46" s="133"/>
      <c r="AD46" s="133"/>
      <c r="AE46" s="133"/>
      <c r="AF46" s="133"/>
      <c r="AG46" s="166"/>
      <c r="AH46" s="166"/>
      <c r="AI46" s="166"/>
      <c r="AJ46" s="166"/>
      <c r="AK46" s="166"/>
    </row>
    <row r="47" spans="2:37" ht="13.5" hidden="1" customHeight="1" x14ac:dyDescent="0.25">
      <c r="B47" s="133" t="s">
        <v>122</v>
      </c>
      <c r="C47" s="172" t="s">
        <v>2312</v>
      </c>
      <c r="D47" s="172"/>
      <c r="E47" s="172"/>
      <c r="F47" s="172"/>
      <c r="G47" s="172"/>
      <c r="H47" s="172"/>
      <c r="I47" s="172"/>
      <c r="J47" s="172"/>
      <c r="K47" s="172"/>
      <c r="L47" s="172"/>
      <c r="M47" s="133" t="str">
        <f t="shared" si="1"/>
        <v>- wybierz -- wybierz -- wybierz - - wybierz -</v>
      </c>
      <c r="N47" s="133" t="str">
        <f t="shared" si="2"/>
        <v>ubiegam się2019/2020finalistaEuropejska Olimpiada Matematyczna dla Dziewcząt – European Girls’ Mathematical Olympiad (EGMO): 8th European Girls’ Mathematical Olympiad (EGMO), Egmond aan Zee, Netherlands 15-21.4.2020,</v>
      </c>
      <c r="O47" s="133" t="s">
        <v>120</v>
      </c>
      <c r="P47" s="133" t="s">
        <v>2312</v>
      </c>
      <c r="Q47" s="133" t="s">
        <v>2295</v>
      </c>
      <c r="R47" s="133">
        <v>50</v>
      </c>
      <c r="S47" s="133" t="s">
        <v>79</v>
      </c>
      <c r="T47" s="133"/>
      <c r="U47" s="133"/>
      <c r="V47" s="133"/>
      <c r="W47" s="133"/>
      <c r="X47" s="133"/>
      <c r="Y47" s="133"/>
      <c r="AA47" s="133"/>
      <c r="AB47" s="133"/>
      <c r="AC47" s="133"/>
      <c r="AD47" s="133"/>
      <c r="AE47" s="133"/>
      <c r="AF47" s="133"/>
      <c r="AG47" s="166"/>
      <c r="AH47" s="166"/>
      <c r="AI47" s="166"/>
      <c r="AJ47" s="166"/>
      <c r="AK47" s="166"/>
    </row>
    <row r="48" spans="2:37" ht="13.5" hidden="1" customHeight="1" x14ac:dyDescent="0.25">
      <c r="B48" s="133"/>
      <c r="C48" s="172" t="s">
        <v>2313</v>
      </c>
      <c r="D48" s="172"/>
      <c r="E48" s="172"/>
      <c r="F48" s="172"/>
      <c r="G48" s="172"/>
      <c r="H48" s="172"/>
      <c r="I48" s="172"/>
      <c r="J48" s="172"/>
      <c r="K48" s="172"/>
      <c r="L48" s="172"/>
      <c r="M48" s="133" t="str">
        <f t="shared" si="1"/>
        <v>- wybierz -- wybierz -- wybierz -- wybierz -</v>
      </c>
      <c r="N48" s="133" t="str">
        <f t="shared" si="2"/>
        <v>ubiegam się2019/2020wyróżnienieEuropejska Olimpiada Matematyczna dla Dziewcząt – European Girls’ Mathematical Olympiad (EGMO): 8th European Girls’ Mathematical Olympiad (EGMO), Egmond aan Zee, Netherlands 15-21.4.2020,</v>
      </c>
      <c r="O48" s="133" t="s">
        <v>121</v>
      </c>
      <c r="P48" s="133" t="s">
        <v>2312</v>
      </c>
      <c r="Q48" s="133" t="s">
        <v>2295</v>
      </c>
      <c r="R48" s="133">
        <v>50</v>
      </c>
      <c r="S48" s="133" t="s">
        <v>79</v>
      </c>
      <c r="T48" s="133"/>
      <c r="U48" s="133"/>
      <c r="V48" s="133"/>
      <c r="W48" s="133"/>
      <c r="X48" s="133"/>
      <c r="Y48" s="133"/>
      <c r="Z48" s="133"/>
      <c r="AA48" s="133"/>
      <c r="AB48" s="133"/>
      <c r="AC48" s="133"/>
      <c r="AD48" s="208"/>
      <c r="AE48" s="208"/>
      <c r="AF48" s="208"/>
      <c r="AG48" s="210"/>
      <c r="AH48" s="166"/>
      <c r="AI48" s="166"/>
      <c r="AJ48" s="166"/>
      <c r="AK48" s="166"/>
    </row>
    <row r="49" spans="2:37" ht="13.5" hidden="1" customHeight="1" x14ac:dyDescent="0.25">
      <c r="B49" s="133"/>
      <c r="C49" s="136" t="s">
        <v>97</v>
      </c>
      <c r="D49" s="133"/>
      <c r="E49" s="133"/>
      <c r="F49" s="133"/>
      <c r="G49" s="133"/>
      <c r="H49" s="133"/>
      <c r="I49" s="133"/>
      <c r="J49" s="133"/>
      <c r="K49" s="133"/>
      <c r="L49" s="133"/>
      <c r="M49" s="133" t="str">
        <f t="shared" si="1"/>
        <v>- wybierz -- wybierz -- wybierz - - wybierz -</v>
      </c>
      <c r="N49" s="133" t="str">
        <f t="shared" si="2"/>
        <v xml:space="preserve">ubiegam się2019/2020zwycięzcaMiędzynarodowa Młodzieżowa Olimpiada Przyrodnicza – International Junior Science Olympiad (IJSO): 16th International Junior Science Olympiad (IJSO), Doha, Qatar 3-12.12.2019, </v>
      </c>
      <c r="O49" s="133" t="s">
        <v>118</v>
      </c>
      <c r="P49" s="133" t="s">
        <v>2309</v>
      </c>
      <c r="Q49" s="133" t="s">
        <v>2295</v>
      </c>
      <c r="R49" s="133">
        <v>50</v>
      </c>
      <c r="S49" s="133" t="s">
        <v>79</v>
      </c>
      <c r="T49" s="133"/>
      <c r="U49" s="133"/>
      <c r="V49" s="133"/>
      <c r="W49" s="133"/>
      <c r="AC49" s="133"/>
      <c r="AD49" s="209"/>
      <c r="AE49" s="209"/>
      <c r="AF49" s="209"/>
      <c r="AG49" s="211"/>
      <c r="AH49" s="166"/>
      <c r="AI49" s="166"/>
      <c r="AJ49" s="166"/>
      <c r="AK49" s="166"/>
    </row>
    <row r="50" spans="2:37" ht="13.5" hidden="1" customHeight="1" x14ac:dyDescent="0.25">
      <c r="B50" s="133"/>
      <c r="C50" s="133"/>
      <c r="D50" s="133"/>
      <c r="E50" s="133"/>
      <c r="F50" s="133"/>
      <c r="G50" s="133"/>
      <c r="H50" s="133"/>
      <c r="I50" s="133"/>
      <c r="J50" s="133"/>
      <c r="K50" s="133"/>
      <c r="L50" s="133"/>
      <c r="M50" s="133" t="str">
        <f t="shared" si="1"/>
        <v>- wybierz -- wybierz -- wybierz - - wybierz -</v>
      </c>
      <c r="N50" s="133" t="str">
        <f t="shared" si="2"/>
        <v xml:space="preserve">ubiegam się2019/2020laureatMiędzynarodowa Młodzieżowa Olimpiada Przyrodnicza – International Junior Science Olympiad (IJSO): 16th International Junior Science Olympiad (IJSO), Doha, Qatar 3-12.12.2019, </v>
      </c>
      <c r="O50" s="133" t="s">
        <v>119</v>
      </c>
      <c r="P50" s="133" t="s">
        <v>2309</v>
      </c>
      <c r="Q50" s="133" t="s">
        <v>2295</v>
      </c>
      <c r="R50" s="133">
        <v>50</v>
      </c>
      <c r="S50" s="133" t="s">
        <v>79</v>
      </c>
      <c r="T50" s="133"/>
      <c r="U50" s="133"/>
      <c r="V50" s="133"/>
      <c r="W50" s="133"/>
      <c r="AC50" s="133"/>
      <c r="AD50" s="133"/>
      <c r="AE50" s="133"/>
      <c r="AF50" s="133"/>
      <c r="AG50" s="166"/>
      <c r="AH50" s="166"/>
      <c r="AI50" s="166"/>
      <c r="AJ50" s="166"/>
      <c r="AK50" s="166"/>
    </row>
    <row r="51" spans="2:37" ht="13.5" hidden="1" customHeight="1" x14ac:dyDescent="0.25">
      <c r="B51" s="133"/>
      <c r="C51" s="133"/>
      <c r="D51" s="133"/>
      <c r="E51" s="133"/>
      <c r="F51" s="133"/>
      <c r="G51" s="133"/>
      <c r="H51" s="133"/>
      <c r="I51" s="133"/>
      <c r="J51" s="133"/>
      <c r="K51" s="133"/>
      <c r="L51" s="133"/>
      <c r="M51" s="133"/>
      <c r="N51" s="133" t="str">
        <f t="shared" si="2"/>
        <v xml:space="preserve">ubiegam się2019/2020finalistaMiędzynarodowa Młodzieżowa Olimpiada Przyrodnicza – International Junior Science Olympiad (IJSO): 16th International Junior Science Olympiad (IJSO), Doha, Qatar 3-12.12.2019, </v>
      </c>
      <c r="O51" s="133" t="s">
        <v>120</v>
      </c>
      <c r="P51" s="133" t="s">
        <v>2309</v>
      </c>
      <c r="Q51" s="133" t="s">
        <v>2295</v>
      </c>
      <c r="R51" s="133">
        <v>50</v>
      </c>
      <c r="S51" s="133" t="s">
        <v>79</v>
      </c>
      <c r="T51" s="133"/>
      <c r="U51" s="133"/>
      <c r="V51" s="133"/>
      <c r="W51" s="133"/>
      <c r="AC51" s="133"/>
      <c r="AD51" s="133"/>
      <c r="AE51" s="133"/>
      <c r="AF51" s="133"/>
      <c r="AG51" s="166"/>
      <c r="AH51" s="166"/>
      <c r="AI51" s="166"/>
      <c r="AJ51" s="166"/>
      <c r="AK51" s="166"/>
    </row>
    <row r="52" spans="2:37" ht="13.5" hidden="1" customHeight="1" x14ac:dyDescent="0.25">
      <c r="B52" s="133"/>
      <c r="C52" s="133"/>
      <c r="D52" s="133"/>
      <c r="E52" s="133"/>
      <c r="F52" s="133"/>
      <c r="G52" s="133"/>
      <c r="H52" s="133"/>
      <c r="I52" s="133"/>
      <c r="J52" s="133"/>
      <c r="K52" s="133"/>
      <c r="L52" s="133"/>
      <c r="M52" s="133"/>
      <c r="N52" s="133" t="str">
        <f t="shared" si="2"/>
        <v xml:space="preserve">ubiegam się2019/2020wyróżnienieMiędzynarodowa Młodzieżowa Olimpiada Przyrodnicza – International Junior Science Olympiad (IJSO): 16th International Junior Science Olympiad (IJSO), Doha, Qatar 3-12.12.2019, </v>
      </c>
      <c r="O52" s="133" t="s">
        <v>121</v>
      </c>
      <c r="P52" s="133" t="s">
        <v>2309</v>
      </c>
      <c r="Q52" s="133" t="s">
        <v>2295</v>
      </c>
      <c r="R52" s="133">
        <v>50</v>
      </c>
      <c r="S52" s="133" t="s">
        <v>79</v>
      </c>
      <c r="T52" s="133"/>
      <c r="U52" s="133"/>
      <c r="V52" s="133"/>
      <c r="W52" s="133"/>
      <c r="AC52" s="133"/>
      <c r="AD52" s="133"/>
      <c r="AE52" s="133"/>
      <c r="AF52" s="133"/>
      <c r="AG52" s="166"/>
      <c r="AH52" s="166"/>
      <c r="AI52" s="166"/>
      <c r="AJ52" s="166"/>
      <c r="AK52" s="166"/>
    </row>
    <row r="53" spans="2:37" ht="13.5" hidden="1" customHeight="1" x14ac:dyDescent="0.25">
      <c r="B53" s="133"/>
      <c r="C53" s="133"/>
      <c r="D53" s="133"/>
      <c r="E53" s="133"/>
      <c r="F53" s="133"/>
      <c r="G53" s="133"/>
      <c r="H53" s="133"/>
      <c r="I53" s="133"/>
      <c r="J53" s="133"/>
      <c r="K53" s="133"/>
      <c r="L53" s="133"/>
      <c r="M53" s="133"/>
      <c r="N53" s="133" t="str">
        <f t="shared" si="2"/>
        <v>ubiegam się2019/2020zwycięzcaMiędzynarodowa Olimpiada Chemiczna – International Chemistry Olympiad (IChO): 52nd International Chemistry Olympiad (IChO), Istambul, Turkey 25.07.2020,</v>
      </c>
      <c r="O53" s="133" t="s">
        <v>118</v>
      </c>
      <c r="P53" s="133" t="s">
        <v>2308</v>
      </c>
      <c r="Q53" s="133" t="s">
        <v>2295</v>
      </c>
      <c r="R53" s="133">
        <v>50</v>
      </c>
      <c r="S53" s="133" t="s">
        <v>79</v>
      </c>
      <c r="T53" s="133"/>
      <c r="U53" s="133"/>
      <c r="V53" s="133"/>
      <c r="W53" s="133"/>
      <c r="X53" s="133"/>
      <c r="Y53" s="133"/>
      <c r="Z53" s="133"/>
      <c r="AA53" s="133"/>
      <c r="AB53" s="133"/>
      <c r="AC53" s="133"/>
      <c r="AD53" s="133"/>
      <c r="AE53" s="133"/>
      <c r="AF53" s="133"/>
      <c r="AG53" s="166"/>
      <c r="AH53" s="166"/>
      <c r="AI53" s="166"/>
      <c r="AJ53" s="166"/>
      <c r="AK53" s="166"/>
    </row>
    <row r="54" spans="2:37" ht="13.5" hidden="1" customHeight="1" x14ac:dyDescent="0.25">
      <c r="B54" s="133"/>
      <c r="C54" s="133"/>
      <c r="D54" s="133"/>
      <c r="E54" s="133"/>
      <c r="F54" s="133"/>
      <c r="G54" s="133"/>
      <c r="H54" s="133"/>
      <c r="I54" s="133"/>
      <c r="J54" s="133"/>
      <c r="K54" s="133"/>
      <c r="L54" s="133"/>
      <c r="M54" s="133"/>
      <c r="N54" s="133" t="str">
        <f t="shared" si="2"/>
        <v>ubiegam się2019/2020laureatMiędzynarodowa Olimpiada Chemiczna – International Chemistry Olympiad (IChO): 52nd International Chemistry Olympiad (IChO), Istambul, Turkey 25.07.2020,</v>
      </c>
      <c r="O54" s="133" t="s">
        <v>119</v>
      </c>
      <c r="P54" s="133" t="s">
        <v>2308</v>
      </c>
      <c r="Q54" s="133" t="s">
        <v>2295</v>
      </c>
      <c r="R54" s="133">
        <v>50</v>
      </c>
      <c r="S54" s="133" t="s">
        <v>79</v>
      </c>
      <c r="T54" s="133"/>
      <c r="U54" s="133"/>
      <c r="V54" s="133"/>
      <c r="W54" s="133"/>
      <c r="X54" s="133"/>
      <c r="Y54" s="133"/>
      <c r="Z54" s="133"/>
      <c r="AA54" s="133"/>
      <c r="AB54" s="133"/>
      <c r="AC54" s="133"/>
      <c r="AD54" s="133"/>
      <c r="AE54" s="133"/>
      <c r="AF54" s="133"/>
      <c r="AG54" s="166"/>
      <c r="AH54" s="166"/>
      <c r="AI54" s="166"/>
      <c r="AJ54" s="166"/>
      <c r="AK54" s="166"/>
    </row>
    <row r="55" spans="2:37" ht="13.5" hidden="1" customHeight="1" x14ac:dyDescent="0.25">
      <c r="B55" s="133"/>
      <c r="C55" s="133"/>
      <c r="D55" s="133"/>
      <c r="E55" s="133"/>
      <c r="F55" s="133"/>
      <c r="G55" s="133"/>
      <c r="H55" s="133"/>
      <c r="I55" s="133"/>
      <c r="J55" s="133"/>
      <c r="K55" s="133"/>
      <c r="L55" s="133"/>
      <c r="M55" s="133"/>
      <c r="N55" s="133" t="str">
        <f t="shared" si="2"/>
        <v>ubiegam się2019/2020finalistaMiędzynarodowa Olimpiada Chemiczna – International Chemistry Olympiad (IChO): 52nd International Chemistry Olympiad (IChO), Istambul, Turkey 25.07.2020,</v>
      </c>
      <c r="O55" s="133" t="s">
        <v>120</v>
      </c>
      <c r="P55" s="133" t="s">
        <v>2308</v>
      </c>
      <c r="Q55" s="133" t="s">
        <v>2295</v>
      </c>
      <c r="R55" s="133">
        <v>50</v>
      </c>
      <c r="S55" s="133" t="s">
        <v>79</v>
      </c>
      <c r="T55" s="133"/>
      <c r="U55" s="133"/>
      <c r="V55" s="133"/>
      <c r="W55" s="133"/>
      <c r="X55" s="133"/>
      <c r="Y55" s="133"/>
      <c r="Z55" s="133"/>
      <c r="AA55" s="133"/>
      <c r="AB55" s="133"/>
      <c r="AC55" s="133"/>
      <c r="AD55" s="133"/>
      <c r="AE55" s="133"/>
      <c r="AF55" s="133"/>
      <c r="AG55" s="166"/>
      <c r="AH55" s="166"/>
      <c r="AI55" s="166"/>
      <c r="AJ55" s="166"/>
      <c r="AK55" s="166"/>
    </row>
    <row r="56" spans="2:37" ht="13.5" hidden="1" customHeight="1" x14ac:dyDescent="0.25">
      <c r="B56" s="133"/>
      <c r="C56" s="133"/>
      <c r="D56" s="133"/>
      <c r="E56" s="133"/>
      <c r="F56" s="133"/>
      <c r="G56" s="133"/>
      <c r="H56" s="133"/>
      <c r="I56" s="133"/>
      <c r="J56" s="133"/>
      <c r="K56" s="133"/>
      <c r="L56" s="133"/>
      <c r="M56" s="133"/>
      <c r="N56" s="133" t="str">
        <f t="shared" si="2"/>
        <v>ubiegam się2019/2020wyróżnienieMiędzynarodowa Olimpiada Chemiczna – International Chemistry Olympiad (IChO): 52nd International Chemistry Olympiad (IChO), Istambul, Turkey 25.07.2020,</v>
      </c>
      <c r="O56" s="133" t="s">
        <v>121</v>
      </c>
      <c r="P56" s="133" t="s">
        <v>2308</v>
      </c>
      <c r="Q56" s="133" t="s">
        <v>2295</v>
      </c>
      <c r="R56" s="133">
        <v>50</v>
      </c>
      <c r="S56" s="133" t="s">
        <v>79</v>
      </c>
      <c r="T56" s="133"/>
      <c r="U56" s="133"/>
      <c r="V56" s="133"/>
      <c r="W56" s="133"/>
      <c r="X56" s="133"/>
      <c r="Y56" s="133"/>
      <c r="Z56" s="133"/>
      <c r="AA56" s="133"/>
      <c r="AB56" s="133"/>
      <c r="AC56" s="133"/>
      <c r="AD56" s="133"/>
      <c r="AE56" s="133"/>
      <c r="AF56" s="133"/>
      <c r="AG56" s="166"/>
      <c r="AH56" s="166"/>
      <c r="AI56" s="166"/>
      <c r="AJ56" s="166"/>
      <c r="AK56" s="166"/>
    </row>
    <row r="57" spans="2:37" ht="13.5" hidden="1" customHeight="1" x14ac:dyDescent="0.25">
      <c r="B57" s="133"/>
      <c r="C57" s="133"/>
      <c r="D57" s="133"/>
      <c r="E57" s="133"/>
      <c r="F57" s="133"/>
      <c r="G57" s="133"/>
      <c r="H57" s="133"/>
      <c r="I57" s="133"/>
      <c r="J57" s="133"/>
      <c r="K57" s="133"/>
      <c r="L57" s="133"/>
      <c r="M57" s="133"/>
      <c r="N57" s="133" t="str">
        <f t="shared" si="2"/>
        <v>ubiegam się2019/2020zwycięzcaOlimpiada Informatyczna Krajów Europy Środkowej – Central European Olympiad In Informatics (CEOI):27th Central European Olympiad In Informatics (CEOI), Nagykanizsa, Hungary23-29.08.2020,</v>
      </c>
      <c r="O57" s="133" t="s">
        <v>118</v>
      </c>
      <c r="P57" s="133" t="s">
        <v>2314</v>
      </c>
      <c r="Q57" s="133" t="s">
        <v>2295</v>
      </c>
      <c r="R57" s="133">
        <v>50</v>
      </c>
      <c r="S57" s="133" t="s">
        <v>79</v>
      </c>
      <c r="T57" s="133"/>
      <c r="U57" s="133"/>
      <c r="V57" s="133"/>
      <c r="W57" s="133"/>
      <c r="X57" s="133"/>
      <c r="Y57" s="133"/>
      <c r="Z57" s="133"/>
      <c r="AA57" s="133"/>
      <c r="AB57" s="133"/>
      <c r="AC57" s="133"/>
      <c r="AD57" s="133"/>
      <c r="AE57" s="133"/>
      <c r="AF57" s="133"/>
      <c r="AG57" s="166"/>
      <c r="AH57" s="166"/>
      <c r="AI57" s="166"/>
      <c r="AJ57" s="166"/>
      <c r="AK57" s="166"/>
    </row>
    <row r="58" spans="2:37" ht="13.5" hidden="1" customHeight="1" x14ac:dyDescent="0.25">
      <c r="B58" s="133"/>
      <c r="C58" s="133"/>
      <c r="D58" s="133"/>
      <c r="E58" s="133"/>
      <c r="F58" s="133"/>
      <c r="G58" s="133"/>
      <c r="H58" s="133"/>
      <c r="I58" s="133"/>
      <c r="J58" s="133"/>
      <c r="K58" s="133"/>
      <c r="L58" s="133"/>
      <c r="M58" s="133"/>
      <c r="N58" s="133" t="str">
        <f t="shared" si="2"/>
        <v>ubiegam się2019/2020laureatOlimpiada Informatyczna Krajów Europy Środkowej – Central European Olympiad In Informatics (CEOI):27th Central European Olympiad In Informatics (CEOI), Nagykanizsa, Hungary23-29.08.2020,</v>
      </c>
      <c r="O58" s="133" t="s">
        <v>119</v>
      </c>
      <c r="P58" s="133" t="s">
        <v>2314</v>
      </c>
      <c r="Q58" s="133" t="s">
        <v>2295</v>
      </c>
      <c r="R58" s="133">
        <v>50</v>
      </c>
      <c r="S58" s="133" t="s">
        <v>79</v>
      </c>
      <c r="T58" s="133"/>
      <c r="U58" s="133"/>
      <c r="V58" s="133"/>
      <c r="W58" s="133"/>
      <c r="X58" s="133"/>
      <c r="Y58" s="133"/>
      <c r="Z58" s="133"/>
      <c r="AA58" s="133"/>
      <c r="AB58" s="133"/>
      <c r="AC58" s="133"/>
      <c r="AD58" s="133"/>
      <c r="AE58" s="133"/>
      <c r="AF58" s="133"/>
      <c r="AG58" s="166"/>
      <c r="AH58" s="166"/>
      <c r="AI58" s="166"/>
      <c r="AJ58" s="166"/>
      <c r="AK58" s="166"/>
    </row>
    <row r="59" spans="2:37" ht="13.5" hidden="1" customHeight="1" x14ac:dyDescent="0.25">
      <c r="B59" s="133"/>
      <c r="C59" s="133"/>
      <c r="D59" s="133"/>
      <c r="E59" s="133"/>
      <c r="F59" s="133"/>
      <c r="G59" s="133"/>
      <c r="H59" s="133"/>
      <c r="I59" s="133"/>
      <c r="J59" s="133"/>
      <c r="K59" s="133"/>
      <c r="L59" s="133"/>
      <c r="M59" s="133"/>
      <c r="N59" s="133" t="str">
        <f t="shared" si="2"/>
        <v>ubiegam się2019/2020finalistaOlimpiada Informatyczna Krajów Europy Środkowej – Central European Olympiad In Informatics (CEOI):27th Central European Olympiad In Informatics (CEOI), Nagykanizsa, Hungary23-29.08.2020,</v>
      </c>
      <c r="O59" s="133" t="s">
        <v>120</v>
      </c>
      <c r="P59" s="133" t="s">
        <v>2314</v>
      </c>
      <c r="Q59" s="133" t="s">
        <v>2295</v>
      </c>
      <c r="R59" s="133">
        <v>50</v>
      </c>
      <c r="S59" s="133" t="s">
        <v>79</v>
      </c>
      <c r="T59" s="133"/>
      <c r="U59" s="133"/>
      <c r="V59" s="133"/>
      <c r="W59" s="133"/>
      <c r="X59" s="133"/>
      <c r="Y59" s="133"/>
      <c r="Z59" s="133"/>
      <c r="AA59" s="133"/>
      <c r="AB59" s="133"/>
      <c r="AC59" s="133"/>
      <c r="AD59" s="133"/>
      <c r="AE59" s="133"/>
      <c r="AF59" s="133"/>
      <c r="AG59" s="166"/>
      <c r="AH59" s="166"/>
      <c r="AI59" s="166"/>
      <c r="AJ59" s="166"/>
      <c r="AK59" s="166"/>
    </row>
    <row r="60" spans="2:37" hidden="1" x14ac:dyDescent="0.25">
      <c r="B60" s="133"/>
      <c r="C60" s="133"/>
      <c r="D60" s="133"/>
      <c r="E60" s="133"/>
      <c r="F60" s="133"/>
      <c r="G60" s="133"/>
      <c r="H60" s="133"/>
      <c r="I60" s="133"/>
      <c r="J60" s="133"/>
      <c r="K60" s="133"/>
      <c r="L60" s="133"/>
      <c r="M60" s="133"/>
      <c r="N60" s="133" t="str">
        <f t="shared" si="2"/>
        <v>ubiegam się2019/2020wyróżnienieOlimpiada Informatyczna Krajów Europy Środkowej – Central European Olympiad In Informatics (CEOI):27th Central European Olympiad In Informatics (CEOI), Nagykanizsa, Hungary23-29.08.2020,</v>
      </c>
      <c r="O60" s="133" t="s">
        <v>121</v>
      </c>
      <c r="P60" s="133" t="s">
        <v>2314</v>
      </c>
      <c r="Q60" s="133" t="s">
        <v>2295</v>
      </c>
      <c r="R60" s="133">
        <v>50</v>
      </c>
      <c r="S60" s="133" t="s">
        <v>79</v>
      </c>
      <c r="T60" s="133"/>
      <c r="U60" s="133"/>
      <c r="V60" s="133"/>
      <c r="W60" s="133"/>
      <c r="X60" s="133"/>
      <c r="Y60" s="133"/>
      <c r="Z60" s="133"/>
      <c r="AA60" s="133"/>
      <c r="AB60" s="133"/>
      <c r="AC60" s="133"/>
      <c r="AD60" s="133"/>
      <c r="AE60" s="133"/>
      <c r="AF60" s="133"/>
      <c r="AG60" s="166"/>
      <c r="AH60" s="166"/>
      <c r="AI60" s="166"/>
      <c r="AJ60" s="166"/>
      <c r="AK60" s="166"/>
    </row>
    <row r="61" spans="2:37" hidden="1" x14ac:dyDescent="0.25">
      <c r="B61" s="133"/>
      <c r="C61" s="133"/>
      <c r="D61" s="133"/>
      <c r="E61" s="133"/>
      <c r="F61" s="133"/>
      <c r="G61" s="133"/>
      <c r="H61" s="133"/>
      <c r="I61" s="133"/>
      <c r="J61" s="133"/>
      <c r="K61" s="133"/>
      <c r="L61" s="133"/>
      <c r="M61" s="133"/>
      <c r="N61" s="133" t="str">
        <f t="shared" si="2"/>
        <v>ubiegam się2019/2020zwycięzcaŚrodkowoeuropejska Olimpiada Matematyczna – Middle European Mathematical Olympiad (MEMO): 14th Middle European Mathematical Olympiad (MEMO), Online 29.08.2020</v>
      </c>
      <c r="O61" s="133" t="s">
        <v>118</v>
      </c>
      <c r="P61" s="133" t="s">
        <v>2313</v>
      </c>
      <c r="Q61" s="133" t="s">
        <v>2295</v>
      </c>
      <c r="R61" s="133">
        <v>50</v>
      </c>
      <c r="S61" s="133" t="s">
        <v>79</v>
      </c>
      <c r="T61" s="133"/>
      <c r="U61" s="133"/>
      <c r="V61" s="133"/>
      <c r="W61" s="133"/>
      <c r="X61" s="133"/>
      <c r="Y61" s="133"/>
      <c r="Z61" s="133"/>
      <c r="AA61" s="133"/>
      <c r="AB61" s="133"/>
      <c r="AC61" s="133"/>
      <c r="AD61" s="133"/>
      <c r="AE61" s="133"/>
      <c r="AF61" s="133"/>
      <c r="AG61" s="166"/>
      <c r="AH61" s="166"/>
      <c r="AI61" s="166"/>
      <c r="AJ61" s="166"/>
      <c r="AK61" s="166"/>
    </row>
    <row r="62" spans="2:37" hidden="1" x14ac:dyDescent="0.25">
      <c r="B62" s="133"/>
      <c r="C62" s="133"/>
      <c r="D62" s="133"/>
      <c r="E62" s="133"/>
      <c r="F62" s="133"/>
      <c r="G62" s="133"/>
      <c r="H62" s="133"/>
      <c r="I62" s="133"/>
      <c r="J62" s="133"/>
      <c r="K62" s="133"/>
      <c r="L62" s="133"/>
      <c r="M62" s="133"/>
      <c r="N62" s="133" t="str">
        <f t="shared" si="2"/>
        <v>ubiegam się2019/2020laureatŚrodkowoeuropejska Olimpiada Matematyczna – Middle European Mathematical Olympiad (MEMO): 14th Middle European Mathematical Olympiad (MEMO), Online 29.08.2020</v>
      </c>
      <c r="O62" s="133" t="s">
        <v>119</v>
      </c>
      <c r="P62" s="133" t="s">
        <v>2313</v>
      </c>
      <c r="Q62" s="133" t="s">
        <v>2295</v>
      </c>
      <c r="R62" s="133">
        <v>50</v>
      </c>
      <c r="S62" s="133" t="s">
        <v>79</v>
      </c>
      <c r="T62" s="133"/>
      <c r="U62" s="133"/>
      <c r="V62" s="133"/>
      <c r="W62" s="133"/>
      <c r="X62" s="133"/>
      <c r="Y62" s="133"/>
      <c r="Z62" s="133"/>
      <c r="AA62" s="133"/>
      <c r="AB62" s="133"/>
      <c r="AC62" s="133"/>
      <c r="AD62" s="133"/>
      <c r="AE62" s="133"/>
      <c r="AF62" s="133"/>
      <c r="AG62" s="166"/>
      <c r="AH62" s="166"/>
      <c r="AI62" s="166"/>
      <c r="AJ62" s="166"/>
      <c r="AK62" s="166"/>
    </row>
    <row r="63" spans="2:37" hidden="1" x14ac:dyDescent="0.25">
      <c r="B63" s="133"/>
      <c r="C63" s="133"/>
      <c r="D63" s="133"/>
      <c r="E63" s="133"/>
      <c r="F63" s="133"/>
      <c r="G63" s="133"/>
      <c r="H63" s="133"/>
      <c r="I63" s="133"/>
      <c r="J63" s="133"/>
      <c r="K63" s="133"/>
      <c r="L63" s="133"/>
      <c r="M63" s="133"/>
      <c r="N63" s="133" t="str">
        <f t="shared" si="2"/>
        <v>ubiegam się2019/2020finalistaŚrodkowoeuropejska Olimpiada Matematyczna – Middle European Mathematical Olympiad (MEMO): 14th Middle European Mathematical Olympiad (MEMO), Online 29.08.2020</v>
      </c>
      <c r="O63" s="133" t="s">
        <v>120</v>
      </c>
      <c r="P63" s="133" t="s">
        <v>2313</v>
      </c>
      <c r="Q63" s="133" t="s">
        <v>2295</v>
      </c>
      <c r="R63" s="133">
        <v>50</v>
      </c>
      <c r="S63" s="133" t="s">
        <v>79</v>
      </c>
      <c r="T63" s="133"/>
      <c r="U63" s="133"/>
      <c r="V63" s="133"/>
      <c r="W63" s="133"/>
      <c r="X63" s="133"/>
      <c r="Y63" s="133"/>
      <c r="Z63" s="133"/>
      <c r="AA63" s="133"/>
      <c r="AB63" s="133"/>
      <c r="AC63" s="133"/>
      <c r="AD63" s="133"/>
      <c r="AE63" s="133"/>
      <c r="AF63" s="133"/>
      <c r="AG63" s="166"/>
      <c r="AH63" s="166"/>
      <c r="AI63" s="166"/>
      <c r="AJ63" s="166"/>
      <c r="AK63" s="166"/>
    </row>
    <row r="64" spans="2:37" hidden="1" x14ac:dyDescent="0.25">
      <c r="B64" s="133"/>
      <c r="C64" s="133"/>
      <c r="D64" s="133"/>
      <c r="E64" s="133"/>
      <c r="F64" s="133"/>
      <c r="G64" s="133"/>
      <c r="H64" s="133"/>
      <c r="I64" s="133"/>
      <c r="J64" s="133"/>
      <c r="K64" s="133"/>
      <c r="L64" s="133"/>
      <c r="M64" s="133"/>
      <c r="N64" s="133" t="str">
        <f t="shared" si="2"/>
        <v>ubiegam się2019/2020wyróżnienieŚrodkowoeuropejska Olimpiada Matematyczna – Middle European Mathematical Olympiad (MEMO): 14th Middle European Mathematical Olympiad (MEMO), Online 29.08.2020</v>
      </c>
      <c r="O64" s="133" t="s">
        <v>121</v>
      </c>
      <c r="P64" s="133" t="s">
        <v>2313</v>
      </c>
      <c r="Q64" s="133" t="s">
        <v>2295</v>
      </c>
      <c r="R64" s="133">
        <v>50</v>
      </c>
      <c r="S64" s="133" t="s">
        <v>79</v>
      </c>
      <c r="T64" s="133"/>
      <c r="U64" s="133"/>
      <c r="V64" s="133"/>
      <c r="W64" s="133"/>
      <c r="X64" s="133"/>
      <c r="Y64" s="133"/>
      <c r="Z64" s="133"/>
      <c r="AA64" s="133"/>
      <c r="AB64" s="133"/>
      <c r="AC64" s="133"/>
      <c r="AD64" s="133"/>
      <c r="AE64" s="133"/>
      <c r="AF64" s="133"/>
      <c r="AG64" s="166"/>
      <c r="AH64" s="166"/>
      <c r="AI64" s="166"/>
      <c r="AJ64" s="166"/>
      <c r="AK64" s="166"/>
    </row>
    <row r="65" spans="2:37" hidden="1" x14ac:dyDescent="0.25">
      <c r="B65" s="133"/>
      <c r="C65" s="133"/>
      <c r="D65" s="133"/>
      <c r="E65" s="133"/>
      <c r="F65" s="133"/>
      <c r="G65" s="133"/>
      <c r="H65" s="133"/>
      <c r="I65" s="133"/>
      <c r="J65" s="133"/>
      <c r="K65" s="133"/>
      <c r="L65" s="133"/>
      <c r="M65" s="133"/>
      <c r="N65" s="133" t="str">
        <f t="shared" si="2"/>
        <v>ubiegam się2019/2020zwycięzcaWyzwanie Międzynarodowej Olimpiady Biologicznej – International Biology Olympiad IBO Challenge 2020: IBO Challenge 2020 (A Substitute for the 31st IBO Nagasaki, JAPAN) 11-13.08.2020,</v>
      </c>
      <c r="O65" s="133" t="s">
        <v>118</v>
      </c>
      <c r="P65" s="133" t="s">
        <v>2307</v>
      </c>
      <c r="Q65" s="133" t="s">
        <v>2295</v>
      </c>
      <c r="R65" s="133">
        <v>50</v>
      </c>
      <c r="S65" s="133" t="s">
        <v>79</v>
      </c>
      <c r="T65" s="133"/>
      <c r="U65" s="133"/>
      <c r="V65" s="133"/>
      <c r="W65" s="133"/>
      <c r="X65" s="133"/>
      <c r="Y65" s="133"/>
      <c r="Z65" s="133"/>
      <c r="AA65" s="133"/>
      <c r="AB65" s="133"/>
      <c r="AC65" s="133"/>
      <c r="AD65" s="133"/>
      <c r="AE65" s="133"/>
      <c r="AF65" s="133"/>
      <c r="AG65" s="166"/>
      <c r="AH65" s="166"/>
      <c r="AI65" s="166"/>
      <c r="AJ65" s="166"/>
      <c r="AK65" s="166"/>
    </row>
    <row r="66" spans="2:37" hidden="1" x14ac:dyDescent="0.25">
      <c r="B66" s="133"/>
      <c r="C66" s="133"/>
      <c r="D66" s="133"/>
      <c r="E66" s="133"/>
      <c r="F66" s="133"/>
      <c r="G66" s="133"/>
      <c r="H66" s="133"/>
      <c r="I66" s="133"/>
      <c r="J66" s="133"/>
      <c r="K66" s="133"/>
      <c r="L66" s="133"/>
      <c r="M66" s="133"/>
      <c r="N66" s="133" t="str">
        <f t="shared" si="2"/>
        <v>ubiegam się2019/2020laureatWyzwanie Międzynarodowej Olimpiady Biologicznej – International Biology Olympiad IBO Challenge 2020: IBO Challenge 2020 (A Substitute for the 31st IBO Nagasaki, JAPAN) 11-13.08.2020,</v>
      </c>
      <c r="O66" s="133" t="s">
        <v>119</v>
      </c>
      <c r="P66" s="133" t="s">
        <v>2307</v>
      </c>
      <c r="Q66" s="133" t="s">
        <v>2295</v>
      </c>
      <c r="R66" s="133">
        <v>50</v>
      </c>
      <c r="S66" s="133" t="s">
        <v>79</v>
      </c>
      <c r="T66" s="133"/>
      <c r="U66" s="133"/>
      <c r="V66" s="133"/>
      <c r="W66" s="133"/>
      <c r="X66" s="133"/>
      <c r="Y66" s="133"/>
      <c r="Z66" s="133"/>
      <c r="AA66" s="133"/>
      <c r="AB66" s="133"/>
      <c r="AC66" s="133"/>
      <c r="AD66" s="133"/>
      <c r="AE66" s="133"/>
      <c r="AF66" s="133"/>
      <c r="AG66" s="166"/>
      <c r="AH66" s="166"/>
      <c r="AI66" s="166"/>
      <c r="AJ66" s="166"/>
      <c r="AK66" s="166"/>
    </row>
    <row r="67" spans="2:37" hidden="1" x14ac:dyDescent="0.25">
      <c r="B67" s="133"/>
      <c r="C67" s="133"/>
      <c r="D67" s="133"/>
      <c r="E67" s="133"/>
      <c r="F67" s="133"/>
      <c r="G67" s="133"/>
      <c r="H67" s="133"/>
      <c r="I67" s="133"/>
      <c r="J67" s="133"/>
      <c r="K67" s="133"/>
      <c r="L67" s="133"/>
      <c r="M67" s="133"/>
      <c r="N67" s="133" t="str">
        <f t="shared" si="2"/>
        <v>ubiegam się2019/2020finalistaWyzwanie Międzynarodowej Olimpiady Biologicznej – International Biology Olympiad IBO Challenge 2020: IBO Challenge 2020 (A Substitute for the 31st IBO Nagasaki, JAPAN) 11-13.08.2020,</v>
      </c>
      <c r="O67" s="133" t="s">
        <v>120</v>
      </c>
      <c r="P67" s="133" t="s">
        <v>2307</v>
      </c>
      <c r="Q67" s="133" t="s">
        <v>2295</v>
      </c>
      <c r="R67" s="133">
        <v>50</v>
      </c>
      <c r="S67" s="133" t="s">
        <v>79</v>
      </c>
      <c r="T67" s="133"/>
      <c r="U67" s="133"/>
      <c r="V67" s="133"/>
      <c r="W67" s="133"/>
      <c r="X67" s="133"/>
      <c r="Y67" s="133"/>
      <c r="Z67" s="133"/>
      <c r="AA67" s="133"/>
      <c r="AB67" s="133"/>
      <c r="AC67" s="133"/>
      <c r="AD67" s="133"/>
      <c r="AE67" s="133"/>
      <c r="AF67" s="133"/>
      <c r="AG67" s="166"/>
      <c r="AH67" s="166"/>
      <c r="AI67" s="166"/>
      <c r="AJ67" s="166"/>
      <c r="AK67" s="166"/>
    </row>
    <row r="68" spans="2:37" hidden="1" x14ac:dyDescent="0.25">
      <c r="B68" s="133"/>
      <c r="C68" s="133"/>
      <c r="D68" s="133"/>
      <c r="E68" s="133"/>
      <c r="F68" s="133"/>
      <c r="G68" s="133"/>
      <c r="H68" s="133"/>
      <c r="I68" s="133"/>
      <c r="J68" s="133"/>
      <c r="K68" s="133"/>
      <c r="L68" s="133"/>
      <c r="M68" s="133"/>
      <c r="N68" s="133" t="str">
        <f t="shared" si="2"/>
        <v>ubiegam się2019/2020wyróżnienieWyzwanie Międzynarodowej Olimpiady Biologicznej – International Biology Olympiad IBO Challenge 2020: IBO Challenge 2020 (A Substitute for the 31st IBO Nagasaki, JAPAN) 11-13.08.2020,</v>
      </c>
      <c r="O68" s="133" t="s">
        <v>121</v>
      </c>
      <c r="P68" s="133" t="s">
        <v>2307</v>
      </c>
      <c r="Q68" s="133" t="s">
        <v>2295</v>
      </c>
      <c r="R68" s="133">
        <v>50</v>
      </c>
      <c r="S68" s="133" t="s">
        <v>79</v>
      </c>
      <c r="T68" s="133"/>
      <c r="U68" s="133"/>
      <c r="V68" s="133"/>
      <c r="W68" s="133"/>
      <c r="X68" s="133"/>
      <c r="Y68" s="133"/>
      <c r="Z68" s="133"/>
      <c r="AA68" s="133"/>
      <c r="AB68" s="133"/>
      <c r="AC68" s="133"/>
      <c r="AD68" s="133"/>
      <c r="AE68" s="133"/>
      <c r="AF68" s="133"/>
      <c r="AG68" s="166"/>
      <c r="AH68" s="166"/>
      <c r="AI68" s="166"/>
      <c r="AJ68" s="166"/>
      <c r="AK68" s="166"/>
    </row>
    <row r="69" spans="2:37" hidden="1" x14ac:dyDescent="0.25">
      <c r="B69" s="133"/>
      <c r="C69" s="133"/>
      <c r="D69" s="133"/>
      <c r="E69" s="133"/>
      <c r="F69" s="133"/>
      <c r="G69" s="133"/>
      <c r="H69" s="133"/>
      <c r="I69" s="133"/>
      <c r="J69" s="133"/>
      <c r="K69" s="133"/>
      <c r="L69" s="133"/>
      <c r="M69" s="133"/>
      <c r="N69" s="133" t="str">
        <f t="shared" si="2"/>
        <v>ubiegam się2019/2020zwycięzcaZawody Matematyczne Państw Bałtyckich (Baltic Way) – Baltic Way Mathematical Team Contest: Baltic Way Mathematical Team Contest, Szczecin, Poland, 15-19.11.2019,</v>
      </c>
      <c r="O69" s="133" t="s">
        <v>118</v>
      </c>
      <c r="P69" s="133" t="s">
        <v>2311</v>
      </c>
      <c r="Q69" s="133" t="s">
        <v>2295</v>
      </c>
      <c r="R69" s="133">
        <v>50</v>
      </c>
      <c r="S69" s="133" t="s">
        <v>79</v>
      </c>
      <c r="T69" s="133"/>
      <c r="U69" s="133"/>
      <c r="V69" s="133"/>
      <c r="W69" s="133"/>
      <c r="X69" s="133"/>
      <c r="Y69" s="133"/>
      <c r="Z69" s="133"/>
      <c r="AA69" s="133"/>
      <c r="AB69" s="133"/>
      <c r="AC69" s="133"/>
      <c r="AD69" s="133"/>
      <c r="AE69" s="133"/>
      <c r="AF69" s="133"/>
      <c r="AG69" s="166"/>
      <c r="AH69" s="166"/>
      <c r="AI69" s="166"/>
      <c r="AJ69" s="166"/>
      <c r="AK69" s="166"/>
    </row>
    <row r="70" spans="2:37" hidden="1" x14ac:dyDescent="0.25">
      <c r="B70" s="133"/>
      <c r="C70" s="133"/>
      <c r="D70" s="133"/>
      <c r="E70" s="133"/>
      <c r="F70" s="133"/>
      <c r="G70" s="133"/>
      <c r="H70" s="133"/>
      <c r="I70" s="133"/>
      <c r="J70" s="133"/>
      <c r="K70" s="133"/>
      <c r="L70" s="133"/>
      <c r="M70" s="133"/>
      <c r="N70" s="133" t="str">
        <f t="shared" si="2"/>
        <v>ubiegam się2019/2020laureatZawody Matematyczne Państw Bałtyckich (Baltic Way) – Baltic Way Mathematical Team Contest: Baltic Way Mathematical Team Contest, Szczecin, Poland, 15-19.11.2019,</v>
      </c>
      <c r="O70" s="133" t="s">
        <v>119</v>
      </c>
      <c r="P70" s="133" t="s">
        <v>2311</v>
      </c>
      <c r="Q70" s="133" t="s">
        <v>2295</v>
      </c>
      <c r="R70" s="133">
        <v>50</v>
      </c>
      <c r="S70" s="133" t="s">
        <v>79</v>
      </c>
      <c r="T70" s="133"/>
      <c r="U70" s="133"/>
      <c r="V70" s="133"/>
      <c r="W70" s="133"/>
      <c r="X70" s="133"/>
      <c r="Y70" s="133"/>
      <c r="Z70" s="133"/>
      <c r="AA70" s="133"/>
      <c r="AB70" s="133"/>
      <c r="AC70" s="133"/>
      <c r="AD70" s="133"/>
      <c r="AE70" s="133"/>
      <c r="AF70" s="133"/>
      <c r="AG70" s="166"/>
      <c r="AH70" s="166"/>
      <c r="AI70" s="166"/>
      <c r="AJ70" s="166"/>
      <c r="AK70" s="166"/>
    </row>
    <row r="71" spans="2:37" hidden="1" x14ac:dyDescent="0.25">
      <c r="B71" s="133"/>
      <c r="C71" s="133"/>
      <c r="D71" s="133"/>
      <c r="E71" s="133"/>
      <c r="F71" s="133"/>
      <c r="G71" s="133"/>
      <c r="H71" s="133"/>
      <c r="I71" s="133"/>
      <c r="J71" s="133"/>
      <c r="K71" s="133"/>
      <c r="L71" s="133"/>
      <c r="M71" s="133"/>
      <c r="N71" s="133" t="str">
        <f t="shared" si="2"/>
        <v>ubiegam się2019/2020finalistaZawody Matematyczne Państw Bałtyckich (Baltic Way) – Baltic Way Mathematical Team Contest: Baltic Way Mathematical Team Contest, Szczecin, Poland, 15-19.11.2019,</v>
      </c>
      <c r="O71" s="133" t="s">
        <v>120</v>
      </c>
      <c r="P71" s="133" t="s">
        <v>2311</v>
      </c>
      <c r="Q71" s="133" t="s">
        <v>2295</v>
      </c>
      <c r="R71" s="133">
        <v>50</v>
      </c>
      <c r="S71" s="133" t="s">
        <v>79</v>
      </c>
      <c r="T71" s="133"/>
      <c r="U71" s="133"/>
      <c r="V71" s="133"/>
      <c r="W71" s="133"/>
      <c r="X71" s="133"/>
      <c r="Y71" s="133"/>
      <c r="Z71" s="133"/>
      <c r="AA71" s="133"/>
      <c r="AB71" s="133"/>
      <c r="AC71" s="133"/>
      <c r="AD71" s="133"/>
      <c r="AE71" s="133"/>
      <c r="AF71" s="133"/>
      <c r="AG71" s="166"/>
      <c r="AH71" s="166"/>
      <c r="AI71" s="166"/>
      <c r="AJ71" s="166"/>
      <c r="AK71" s="166"/>
    </row>
    <row r="72" spans="2:37" hidden="1" x14ac:dyDescent="0.25">
      <c r="B72" s="133"/>
      <c r="C72" s="133"/>
      <c r="D72" s="133"/>
      <c r="E72" s="133"/>
      <c r="F72" s="133"/>
      <c r="G72" s="133"/>
      <c r="H72" s="133"/>
      <c r="I72" s="133"/>
      <c r="J72" s="133"/>
      <c r="K72" s="133"/>
      <c r="L72" s="133"/>
      <c r="M72" s="133"/>
      <c r="N72" s="133" t="str">
        <f t="shared" si="2"/>
        <v>ubiegam się2019/2020wyróżnienieZawody Matematyczne Państw Bałtyckich (Baltic Way) – Baltic Way Mathematical Team Contest: Baltic Way Mathematical Team Contest, Szczecin, Poland, 15-19.11.2019,</v>
      </c>
      <c r="O72" s="133" t="s">
        <v>121</v>
      </c>
      <c r="P72" s="133" t="s">
        <v>2311</v>
      </c>
      <c r="Q72" s="133" t="s">
        <v>2295</v>
      </c>
      <c r="R72" s="133">
        <v>50</v>
      </c>
      <c r="S72" s="133" t="s">
        <v>79</v>
      </c>
      <c r="T72" s="133"/>
      <c r="U72" s="133"/>
      <c r="V72" s="133"/>
      <c r="W72" s="133"/>
      <c r="X72" s="133"/>
      <c r="Y72" s="133"/>
      <c r="Z72" s="133"/>
      <c r="AA72" s="133"/>
      <c r="AB72" s="133"/>
      <c r="AC72" s="133"/>
      <c r="AD72" s="133"/>
      <c r="AE72" s="133"/>
      <c r="AF72" s="133"/>
      <c r="AG72" s="166"/>
      <c r="AH72" s="166"/>
      <c r="AI72" s="166"/>
      <c r="AJ72" s="166"/>
      <c r="AK72" s="166"/>
    </row>
    <row r="73" spans="2:37" hidden="1" x14ac:dyDescent="0.25">
      <c r="B73" s="133"/>
      <c r="C73" s="133"/>
      <c r="D73" s="133"/>
      <c r="E73" s="133"/>
      <c r="F73" s="133"/>
      <c r="G73" s="133"/>
      <c r="H73" s="133"/>
      <c r="I73" s="133"/>
      <c r="J73" s="133"/>
      <c r="K73" s="133"/>
      <c r="L73" s="133"/>
      <c r="M73" s="133"/>
      <c r="N73" s="172" t="str">
        <f t="shared" ref="N73:N104" si="4">S73&amp;Q73&amp;O73&amp;P73</f>
        <v>nie ubiegam się2019/2020zwycięzcaBałtycka Olimpiada Informatyczna – Baltic Olympiad in Informatics (BOI): 26th Baltic Olympiad in Informatics (BOI), Latvia, 20-22.07.2020,</v>
      </c>
      <c r="O73" s="172" t="s">
        <v>118</v>
      </c>
      <c r="P73" s="172" t="s">
        <v>2310</v>
      </c>
      <c r="Q73" s="172" t="s">
        <v>2295</v>
      </c>
      <c r="R73" s="172">
        <v>0</v>
      </c>
      <c r="S73" s="172" t="s">
        <v>80</v>
      </c>
      <c r="T73" s="133"/>
      <c r="U73" s="133"/>
      <c r="V73" s="133"/>
      <c r="W73" s="133"/>
      <c r="X73" s="133"/>
      <c r="Y73" s="133"/>
      <c r="Z73" s="133"/>
      <c r="AA73" s="133"/>
      <c r="AB73" s="133"/>
      <c r="AC73" s="133"/>
      <c r="AD73" s="133"/>
      <c r="AE73" s="133"/>
      <c r="AF73" s="133"/>
      <c r="AG73" s="166"/>
      <c r="AH73" s="166"/>
      <c r="AI73" s="166"/>
      <c r="AJ73" s="166"/>
      <c r="AK73" s="166"/>
    </row>
    <row r="74" spans="2:37" hidden="1" x14ac:dyDescent="0.25">
      <c r="B74" s="133"/>
      <c r="C74" s="133"/>
      <c r="D74" s="133"/>
      <c r="E74" s="133"/>
      <c r="F74" s="133"/>
      <c r="G74" s="133"/>
      <c r="H74" s="133"/>
      <c r="I74" s="133"/>
      <c r="J74" s="133"/>
      <c r="K74" s="133"/>
      <c r="L74" s="133"/>
      <c r="M74" s="133"/>
      <c r="N74" s="172" t="str">
        <f t="shared" si="4"/>
        <v>nie ubiegam się2019/2020laureatBałtycka Olimpiada Informatyczna – Baltic Olympiad in Informatics (BOI): 26th Baltic Olympiad in Informatics (BOI), Latvia, 20-22.07.2020,</v>
      </c>
      <c r="O74" s="172" t="s">
        <v>119</v>
      </c>
      <c r="P74" s="172" t="s">
        <v>2310</v>
      </c>
      <c r="Q74" s="172" t="s">
        <v>2295</v>
      </c>
      <c r="R74" s="172">
        <v>0</v>
      </c>
      <c r="S74" s="172" t="s">
        <v>80</v>
      </c>
      <c r="T74" s="133"/>
      <c r="U74" s="133"/>
      <c r="V74" s="133"/>
      <c r="W74" s="133"/>
      <c r="X74" s="133"/>
      <c r="Y74" s="133"/>
      <c r="Z74" s="133"/>
      <c r="AA74" s="133"/>
      <c r="AB74" s="133"/>
      <c r="AC74" s="133"/>
      <c r="AD74" s="133"/>
      <c r="AE74" s="133"/>
      <c r="AF74" s="133"/>
      <c r="AG74" s="166"/>
      <c r="AH74" s="166"/>
      <c r="AI74" s="166"/>
      <c r="AJ74" s="166"/>
      <c r="AK74" s="166"/>
    </row>
    <row r="75" spans="2:37" hidden="1" x14ac:dyDescent="0.25">
      <c r="B75" s="133"/>
      <c r="C75" s="133"/>
      <c r="D75" s="133"/>
      <c r="E75" s="133"/>
      <c r="F75" s="133"/>
      <c r="G75" s="133"/>
      <c r="H75" s="133"/>
      <c r="I75" s="133"/>
      <c r="J75" s="133"/>
      <c r="K75" s="133"/>
      <c r="L75" s="133"/>
      <c r="M75" s="133"/>
      <c r="N75" s="172" t="str">
        <f t="shared" si="4"/>
        <v>nie ubiegam się2019/2020finalistaBałtycka Olimpiada Informatyczna – Baltic Olympiad in Informatics (BOI): 26th Baltic Olympiad in Informatics (BOI), Latvia, 20-22.07.2020,</v>
      </c>
      <c r="O75" s="172" t="s">
        <v>120</v>
      </c>
      <c r="P75" s="172" t="s">
        <v>2310</v>
      </c>
      <c r="Q75" s="172" t="s">
        <v>2295</v>
      </c>
      <c r="R75" s="172">
        <v>0</v>
      </c>
      <c r="S75" s="172" t="s">
        <v>80</v>
      </c>
      <c r="T75" s="133"/>
      <c r="U75" s="133"/>
      <c r="V75" s="133"/>
      <c r="W75" s="133"/>
      <c r="X75" s="133"/>
      <c r="Y75" s="133"/>
      <c r="Z75" s="133"/>
      <c r="AA75" s="133"/>
      <c r="AB75" s="133"/>
      <c r="AC75" s="133"/>
      <c r="AD75" s="133"/>
      <c r="AE75" s="133"/>
      <c r="AF75" s="133"/>
      <c r="AG75" s="166"/>
      <c r="AH75" s="166"/>
      <c r="AI75" s="166"/>
      <c r="AJ75" s="166"/>
      <c r="AK75" s="166"/>
    </row>
    <row r="76" spans="2:37" hidden="1" x14ac:dyDescent="0.25">
      <c r="B76" s="133"/>
      <c r="C76" s="133"/>
      <c r="D76" s="133"/>
      <c r="E76" s="133"/>
      <c r="F76" s="133"/>
      <c r="G76" s="133"/>
      <c r="H76" s="133"/>
      <c r="I76" s="133"/>
      <c r="J76" s="133"/>
      <c r="K76" s="133"/>
      <c r="L76" s="133"/>
      <c r="M76" s="133"/>
      <c r="N76" s="172" t="str">
        <f t="shared" si="4"/>
        <v>nie ubiegam się2019/2020wyróżnienieBałtycka Olimpiada Informatyczna – Baltic Olympiad in Informatics (BOI): 26th Baltic Olympiad in Informatics (BOI), Latvia, 20-22.07.2020,</v>
      </c>
      <c r="O76" s="172" t="s">
        <v>121</v>
      </c>
      <c r="P76" s="172" t="s">
        <v>2310</v>
      </c>
      <c r="Q76" s="172" t="s">
        <v>2295</v>
      </c>
      <c r="R76" s="172">
        <v>0</v>
      </c>
      <c r="S76" s="172" t="s">
        <v>80</v>
      </c>
      <c r="T76" s="133"/>
      <c r="U76" s="133"/>
      <c r="V76" s="133"/>
      <c r="W76" s="133"/>
      <c r="X76" s="133"/>
      <c r="Y76" s="133"/>
      <c r="Z76" s="133"/>
      <c r="AA76" s="133"/>
      <c r="AB76" s="133"/>
      <c r="AC76" s="133"/>
      <c r="AD76" s="133"/>
      <c r="AE76" s="133"/>
      <c r="AF76" s="133"/>
      <c r="AG76" s="166"/>
      <c r="AH76" s="166"/>
      <c r="AI76" s="166"/>
      <c r="AJ76" s="166"/>
      <c r="AK76" s="166"/>
    </row>
    <row r="77" spans="2:37" hidden="1" x14ac:dyDescent="0.25">
      <c r="B77" s="133"/>
      <c r="C77" s="133"/>
      <c r="D77" s="133"/>
      <c r="E77" s="133"/>
      <c r="F77" s="133"/>
      <c r="G77" s="133"/>
      <c r="H77" s="133"/>
      <c r="I77" s="133"/>
      <c r="J77" s="133"/>
      <c r="K77" s="133"/>
      <c r="L77" s="133"/>
      <c r="M77" s="133"/>
      <c r="N77" s="172" t="str">
        <f t="shared" si="4"/>
        <v>nie ubiegam się2019/2020zwycięzcaEuropejska Olimpiada Matematyczna dla Dziewcząt – European Girls’ Mathematical Olympiad (EGMO): 8th European Girls’ Mathematical Olympiad (EGMO), Egmond aan Zee, Netherlands 15-21.4.2020,</v>
      </c>
      <c r="O77" s="172" t="s">
        <v>118</v>
      </c>
      <c r="P77" s="172" t="s">
        <v>2312</v>
      </c>
      <c r="Q77" s="172" t="s">
        <v>2295</v>
      </c>
      <c r="R77" s="172">
        <v>0</v>
      </c>
      <c r="S77" s="172" t="s">
        <v>80</v>
      </c>
      <c r="T77" s="133"/>
      <c r="U77" s="133"/>
      <c r="V77" s="133"/>
      <c r="W77" s="133"/>
      <c r="X77" s="133"/>
      <c r="Y77" s="133"/>
      <c r="Z77" s="133"/>
      <c r="AA77" s="133"/>
      <c r="AB77" s="133"/>
      <c r="AC77" s="133"/>
      <c r="AD77" s="133"/>
      <c r="AE77" s="133"/>
      <c r="AF77" s="133"/>
      <c r="AG77" s="166"/>
      <c r="AH77" s="166"/>
      <c r="AI77" s="166"/>
      <c r="AJ77" s="166"/>
      <c r="AK77" s="166"/>
    </row>
    <row r="78" spans="2:37" hidden="1" x14ac:dyDescent="0.25">
      <c r="B78" s="133"/>
      <c r="C78" s="133"/>
      <c r="D78" s="133"/>
      <c r="E78" s="133"/>
      <c r="F78" s="133"/>
      <c r="G78" s="133"/>
      <c r="H78" s="133"/>
      <c r="I78" s="133"/>
      <c r="J78" s="133"/>
      <c r="K78" s="133"/>
      <c r="L78" s="133"/>
      <c r="M78" s="133"/>
      <c r="N78" s="172" t="str">
        <f t="shared" si="4"/>
        <v>nie ubiegam się2019/2020laureatEuropejska Olimpiada Matematyczna dla Dziewcząt – European Girls’ Mathematical Olympiad (EGMO): 8th European Girls’ Mathematical Olympiad (EGMO), Egmond aan Zee, Netherlands 15-21.4.2020,</v>
      </c>
      <c r="O78" s="172" t="s">
        <v>119</v>
      </c>
      <c r="P78" s="172" t="s">
        <v>2312</v>
      </c>
      <c r="Q78" s="172" t="s">
        <v>2295</v>
      </c>
      <c r="R78" s="172">
        <v>0</v>
      </c>
      <c r="S78" s="172" t="s">
        <v>80</v>
      </c>
      <c r="T78" s="133"/>
      <c r="U78" s="133"/>
      <c r="V78" s="133"/>
      <c r="W78" s="133"/>
      <c r="X78" s="133"/>
      <c r="Y78" s="133"/>
      <c r="Z78" s="133"/>
      <c r="AA78" s="133"/>
      <c r="AB78" s="133"/>
      <c r="AC78" s="133"/>
      <c r="AD78" s="133"/>
      <c r="AE78" s="133"/>
      <c r="AF78" s="133"/>
      <c r="AG78" s="166"/>
      <c r="AH78" s="166"/>
      <c r="AI78" s="166"/>
      <c r="AJ78" s="166"/>
      <c r="AK78" s="166"/>
    </row>
    <row r="79" spans="2:37" hidden="1" x14ac:dyDescent="0.25">
      <c r="B79" s="133"/>
      <c r="C79" s="133"/>
      <c r="D79" s="133"/>
      <c r="E79" s="133"/>
      <c r="F79" s="133"/>
      <c r="G79" s="133"/>
      <c r="H79" s="133"/>
      <c r="I79" s="133"/>
      <c r="J79" s="133"/>
      <c r="K79" s="133"/>
      <c r="L79" s="133"/>
      <c r="M79" s="133"/>
      <c r="N79" s="172" t="str">
        <f t="shared" si="4"/>
        <v>nie ubiegam się2019/2020finalistaEuropejska Olimpiada Matematyczna dla Dziewcząt – European Girls’ Mathematical Olympiad (EGMO): 8th European Girls’ Mathematical Olympiad (EGMO), Egmond aan Zee, Netherlands 15-21.4.2020,</v>
      </c>
      <c r="O79" s="172" t="s">
        <v>120</v>
      </c>
      <c r="P79" s="172" t="s">
        <v>2312</v>
      </c>
      <c r="Q79" s="172" t="s">
        <v>2295</v>
      </c>
      <c r="R79" s="172">
        <v>0</v>
      </c>
      <c r="S79" s="172" t="s">
        <v>80</v>
      </c>
      <c r="T79" s="133"/>
      <c r="U79" s="133"/>
      <c r="V79" s="133"/>
      <c r="W79" s="133"/>
      <c r="X79" s="133"/>
      <c r="Y79" s="133"/>
      <c r="Z79" s="133"/>
      <c r="AA79" s="133"/>
      <c r="AB79" s="133"/>
      <c r="AC79" s="133"/>
      <c r="AD79" s="133"/>
      <c r="AE79" s="133"/>
      <c r="AF79" s="133"/>
      <c r="AG79" s="166"/>
      <c r="AH79" s="166"/>
      <c r="AI79" s="166"/>
      <c r="AJ79" s="166"/>
      <c r="AK79" s="166"/>
    </row>
    <row r="80" spans="2:37" hidden="1" x14ac:dyDescent="0.25">
      <c r="B80" s="133"/>
      <c r="C80" s="133"/>
      <c r="D80" s="133"/>
      <c r="E80" s="133"/>
      <c r="F80" s="133"/>
      <c r="G80" s="133"/>
      <c r="H80" s="133"/>
      <c r="I80" s="133"/>
      <c r="J80" s="133"/>
      <c r="K80" s="133"/>
      <c r="L80" s="133"/>
      <c r="M80" s="133"/>
      <c r="N80" s="172" t="str">
        <f t="shared" si="4"/>
        <v>nie ubiegam się2019/2020wyróżnienieEuropejska Olimpiada Matematyczna dla Dziewcząt – European Girls’ Mathematical Olympiad (EGMO): 8th European Girls’ Mathematical Olympiad (EGMO), Egmond aan Zee, Netherlands 15-21.4.2020,</v>
      </c>
      <c r="O80" s="172" t="s">
        <v>121</v>
      </c>
      <c r="P80" s="172" t="s">
        <v>2312</v>
      </c>
      <c r="Q80" s="172" t="s">
        <v>2295</v>
      </c>
      <c r="R80" s="172">
        <v>0</v>
      </c>
      <c r="S80" s="172" t="s">
        <v>80</v>
      </c>
      <c r="T80" s="133"/>
      <c r="U80" s="133"/>
      <c r="V80" s="133"/>
      <c r="W80" s="133"/>
      <c r="X80" s="133"/>
      <c r="Y80" s="133"/>
      <c r="Z80" s="133"/>
      <c r="AA80" s="133"/>
      <c r="AB80" s="133"/>
      <c r="AC80" s="133"/>
      <c r="AD80" s="133"/>
      <c r="AE80" s="133"/>
      <c r="AF80" s="133"/>
      <c r="AG80" s="166"/>
      <c r="AH80" s="166"/>
      <c r="AI80" s="166"/>
      <c r="AJ80" s="166"/>
      <c r="AK80" s="166"/>
    </row>
    <row r="81" spans="2:37" hidden="1" x14ac:dyDescent="0.25">
      <c r="B81" s="133"/>
      <c r="C81" s="133"/>
      <c r="D81" s="133"/>
      <c r="E81" s="133"/>
      <c r="F81" s="133"/>
      <c r="G81" s="133"/>
      <c r="H81" s="133"/>
      <c r="I81" s="133"/>
      <c r="J81" s="133"/>
      <c r="K81" s="133"/>
      <c r="L81" s="133"/>
      <c r="M81" s="133"/>
      <c r="N81" s="172" t="str">
        <f t="shared" si="4"/>
        <v xml:space="preserve">nie ubiegam się2019/2020zwycięzcaMiędzynarodowa Młodzieżowa Olimpiada Przyrodnicza – International Junior Science Olympiad (IJSO): 16th International Junior Science Olympiad (IJSO), Doha, Qatar 3-12.12.2019, </v>
      </c>
      <c r="O81" s="172" t="s">
        <v>118</v>
      </c>
      <c r="P81" s="172" t="s">
        <v>2309</v>
      </c>
      <c r="Q81" s="172" t="s">
        <v>2295</v>
      </c>
      <c r="R81" s="172">
        <v>0</v>
      </c>
      <c r="S81" s="172" t="s">
        <v>80</v>
      </c>
      <c r="T81" s="133"/>
      <c r="U81" s="133"/>
      <c r="V81" s="133"/>
      <c r="W81" s="133"/>
      <c r="X81" s="133"/>
      <c r="Y81" s="133"/>
      <c r="Z81" s="133"/>
      <c r="AA81" s="133"/>
      <c r="AB81" s="133"/>
      <c r="AC81" s="133"/>
      <c r="AD81" s="133"/>
      <c r="AE81" s="133"/>
      <c r="AF81" s="133"/>
      <c r="AG81" s="166"/>
      <c r="AH81" s="166"/>
      <c r="AI81" s="166"/>
      <c r="AJ81" s="166"/>
      <c r="AK81" s="166"/>
    </row>
    <row r="82" spans="2:37" hidden="1" x14ac:dyDescent="0.25">
      <c r="B82" s="133"/>
      <c r="C82" s="133"/>
      <c r="D82" s="133"/>
      <c r="E82" s="133"/>
      <c r="F82" s="133"/>
      <c r="G82" s="133"/>
      <c r="H82" s="133"/>
      <c r="I82" s="133"/>
      <c r="J82" s="133"/>
      <c r="K82" s="133"/>
      <c r="L82" s="133"/>
      <c r="M82" s="133"/>
      <c r="N82" s="172" t="str">
        <f t="shared" si="4"/>
        <v xml:space="preserve">nie ubiegam się2019/2020laureatMiędzynarodowa Młodzieżowa Olimpiada Przyrodnicza – International Junior Science Olympiad (IJSO): 16th International Junior Science Olympiad (IJSO), Doha, Qatar 3-12.12.2019, </v>
      </c>
      <c r="O82" s="172" t="s">
        <v>119</v>
      </c>
      <c r="P82" s="172" t="s">
        <v>2309</v>
      </c>
      <c r="Q82" s="172" t="s">
        <v>2295</v>
      </c>
      <c r="R82" s="172">
        <v>0</v>
      </c>
      <c r="S82" s="172" t="s">
        <v>80</v>
      </c>
      <c r="T82" s="133"/>
      <c r="U82" s="133"/>
      <c r="V82" s="133"/>
      <c r="W82" s="133"/>
      <c r="X82" s="133"/>
      <c r="Y82" s="133"/>
      <c r="Z82" s="133"/>
      <c r="AA82" s="133"/>
      <c r="AB82" s="133"/>
      <c r="AC82" s="133"/>
      <c r="AD82" s="133"/>
      <c r="AE82" s="133"/>
      <c r="AF82" s="133"/>
      <c r="AG82" s="166"/>
      <c r="AH82" s="166"/>
      <c r="AI82" s="166"/>
      <c r="AJ82" s="166"/>
      <c r="AK82" s="166"/>
    </row>
    <row r="83" spans="2:37" hidden="1" x14ac:dyDescent="0.25">
      <c r="B83" s="133"/>
      <c r="C83" s="133"/>
      <c r="D83" s="133"/>
      <c r="E83" s="133"/>
      <c r="F83" s="133"/>
      <c r="G83" s="133"/>
      <c r="H83" s="133"/>
      <c r="I83" s="133"/>
      <c r="J83" s="133"/>
      <c r="K83" s="133"/>
      <c r="L83" s="133"/>
      <c r="M83" s="133"/>
      <c r="N83" s="172" t="str">
        <f t="shared" si="4"/>
        <v xml:space="preserve">nie ubiegam się2019/2020finalistaMiędzynarodowa Młodzieżowa Olimpiada Przyrodnicza – International Junior Science Olympiad (IJSO): 16th International Junior Science Olympiad (IJSO), Doha, Qatar 3-12.12.2019, </v>
      </c>
      <c r="O83" s="172" t="s">
        <v>120</v>
      </c>
      <c r="P83" s="172" t="s">
        <v>2309</v>
      </c>
      <c r="Q83" s="172" t="s">
        <v>2295</v>
      </c>
      <c r="R83" s="172">
        <v>0</v>
      </c>
      <c r="S83" s="172" t="s">
        <v>80</v>
      </c>
      <c r="T83" s="133"/>
      <c r="U83" s="133"/>
      <c r="V83" s="133"/>
      <c r="W83" s="133"/>
      <c r="X83" s="133"/>
      <c r="Y83" s="133"/>
      <c r="Z83" s="133"/>
      <c r="AA83" s="133"/>
      <c r="AB83" s="133"/>
      <c r="AC83" s="133"/>
      <c r="AD83" s="133"/>
      <c r="AE83" s="133"/>
      <c r="AF83" s="133"/>
      <c r="AG83" s="166"/>
      <c r="AH83" s="166"/>
      <c r="AI83" s="166"/>
      <c r="AJ83" s="166"/>
      <c r="AK83" s="166"/>
    </row>
    <row r="84" spans="2:37" hidden="1" x14ac:dyDescent="0.25">
      <c r="B84" s="133"/>
      <c r="D84" s="133"/>
      <c r="E84" s="133"/>
      <c r="F84" s="133"/>
      <c r="G84" s="133"/>
      <c r="H84" s="133"/>
      <c r="I84" s="133"/>
      <c r="J84" s="133"/>
      <c r="K84" s="133"/>
      <c r="L84" s="133"/>
      <c r="M84" s="133"/>
      <c r="N84" s="172" t="str">
        <f t="shared" si="4"/>
        <v xml:space="preserve">nie ubiegam się2019/2020wyróżnienieMiędzynarodowa Młodzieżowa Olimpiada Przyrodnicza – International Junior Science Olympiad (IJSO): 16th International Junior Science Olympiad (IJSO), Doha, Qatar 3-12.12.2019, </v>
      </c>
      <c r="O84" s="172" t="s">
        <v>121</v>
      </c>
      <c r="P84" s="172" t="s">
        <v>2309</v>
      </c>
      <c r="Q84" s="172" t="s">
        <v>2295</v>
      </c>
      <c r="R84" s="172">
        <v>0</v>
      </c>
      <c r="S84" s="172" t="s">
        <v>80</v>
      </c>
      <c r="T84" s="133"/>
      <c r="U84" s="133"/>
      <c r="V84" s="133"/>
      <c r="W84" s="133"/>
      <c r="X84" s="133"/>
      <c r="Y84" s="133"/>
      <c r="Z84" s="133"/>
      <c r="AA84" s="133"/>
      <c r="AB84" s="133"/>
      <c r="AC84" s="133"/>
      <c r="AD84" s="133"/>
      <c r="AE84" s="133"/>
      <c r="AF84" s="133"/>
      <c r="AG84" s="166"/>
      <c r="AH84" s="166"/>
      <c r="AI84" s="166"/>
      <c r="AJ84" s="166"/>
      <c r="AK84" s="166"/>
    </row>
    <row r="85" spans="2:37" hidden="1" x14ac:dyDescent="0.25">
      <c r="B85" s="133"/>
      <c r="D85" s="133"/>
      <c r="E85" s="133"/>
      <c r="F85" s="133"/>
      <c r="G85" s="133"/>
      <c r="H85" s="133"/>
      <c r="I85" s="133"/>
      <c r="J85" s="133"/>
      <c r="K85" s="133"/>
      <c r="L85" s="133"/>
      <c r="M85" s="133"/>
      <c r="N85" s="172" t="str">
        <f t="shared" si="4"/>
        <v>nie ubiegam się2019/2020zwycięzcaMiędzynarodowa Olimpiada Chemiczna – International Chemistry Olympiad (IChO): 52nd International Chemistry Olympiad (IChO), Istambul, Turkey 25.07.2020,</v>
      </c>
      <c r="O85" s="172" t="s">
        <v>118</v>
      </c>
      <c r="P85" s="172" t="s">
        <v>2308</v>
      </c>
      <c r="Q85" s="172" t="s">
        <v>2295</v>
      </c>
      <c r="R85" s="172">
        <v>0</v>
      </c>
      <c r="S85" s="172" t="s">
        <v>80</v>
      </c>
      <c r="T85" s="133"/>
      <c r="U85" s="133"/>
      <c r="V85" s="133"/>
      <c r="W85" s="133"/>
      <c r="X85" s="133"/>
      <c r="Y85" s="133"/>
      <c r="Z85" s="133"/>
      <c r="AA85" s="133"/>
      <c r="AB85" s="133"/>
      <c r="AC85" s="133"/>
      <c r="AD85" s="133"/>
      <c r="AE85" s="133"/>
      <c r="AF85" s="133"/>
      <c r="AG85" s="166"/>
      <c r="AH85" s="166"/>
      <c r="AI85" s="166"/>
      <c r="AJ85" s="166"/>
      <c r="AK85" s="166"/>
    </row>
    <row r="86" spans="2:37" hidden="1" x14ac:dyDescent="0.25">
      <c r="B86" s="133"/>
      <c r="D86" s="133"/>
      <c r="E86" s="133"/>
      <c r="F86" s="133"/>
      <c r="G86" s="133"/>
      <c r="H86" s="133"/>
      <c r="I86" s="133"/>
      <c r="J86" s="133"/>
      <c r="K86" s="133"/>
      <c r="L86" s="133"/>
      <c r="M86" s="133"/>
      <c r="N86" s="172" t="str">
        <f t="shared" si="4"/>
        <v>nie ubiegam się2019/2020laureatMiędzynarodowa Olimpiada Chemiczna – International Chemistry Olympiad (IChO): 52nd International Chemistry Olympiad (IChO), Istambul, Turkey 25.07.2020,</v>
      </c>
      <c r="O86" s="172" t="s">
        <v>119</v>
      </c>
      <c r="P86" s="172" t="s">
        <v>2308</v>
      </c>
      <c r="Q86" s="172" t="s">
        <v>2295</v>
      </c>
      <c r="R86" s="172">
        <v>0</v>
      </c>
      <c r="S86" s="172" t="s">
        <v>80</v>
      </c>
      <c r="T86" s="133"/>
      <c r="U86" s="133"/>
      <c r="V86" s="133"/>
      <c r="W86" s="133"/>
      <c r="X86" s="133"/>
      <c r="Y86" s="133"/>
      <c r="Z86" s="133"/>
      <c r="AA86" s="133"/>
      <c r="AB86" s="133"/>
      <c r="AC86" s="133"/>
      <c r="AD86" s="133"/>
      <c r="AE86" s="133"/>
      <c r="AF86" s="133"/>
      <c r="AG86" s="166"/>
      <c r="AH86" s="166"/>
      <c r="AI86" s="166"/>
      <c r="AJ86" s="166"/>
      <c r="AK86" s="166"/>
    </row>
    <row r="87" spans="2:37" hidden="1" x14ac:dyDescent="0.25">
      <c r="B87" s="133"/>
      <c r="D87" s="133"/>
      <c r="E87" s="133"/>
      <c r="F87" s="133"/>
      <c r="G87" s="133"/>
      <c r="H87" s="133"/>
      <c r="I87" s="133"/>
      <c r="J87" s="133"/>
      <c r="K87" s="133"/>
      <c r="L87" s="133"/>
      <c r="M87" s="133"/>
      <c r="N87" s="172" t="str">
        <f t="shared" si="4"/>
        <v>nie ubiegam się2019/2020finalistaMiędzynarodowa Olimpiada Chemiczna – International Chemistry Olympiad (IChO): 52nd International Chemistry Olympiad (IChO), Istambul, Turkey 25.07.2020,</v>
      </c>
      <c r="O87" s="172" t="s">
        <v>120</v>
      </c>
      <c r="P87" s="172" t="s">
        <v>2308</v>
      </c>
      <c r="Q87" s="172" t="s">
        <v>2295</v>
      </c>
      <c r="R87" s="172">
        <v>0</v>
      </c>
      <c r="S87" s="172" t="s">
        <v>80</v>
      </c>
      <c r="T87" s="133"/>
      <c r="U87" s="133"/>
      <c r="V87" s="133"/>
      <c r="W87" s="133"/>
      <c r="X87" s="133"/>
      <c r="Y87" s="133"/>
      <c r="Z87" s="133"/>
      <c r="AA87" s="133"/>
      <c r="AB87" s="133"/>
      <c r="AC87" s="133"/>
      <c r="AD87" s="133"/>
      <c r="AE87" s="133"/>
      <c r="AF87" s="133"/>
      <c r="AG87" s="166"/>
      <c r="AH87" s="166"/>
      <c r="AI87" s="166"/>
      <c r="AJ87" s="166"/>
      <c r="AK87" s="166"/>
    </row>
    <row r="88" spans="2:37" hidden="1" x14ac:dyDescent="0.25">
      <c r="B88" s="133"/>
      <c r="D88" s="133"/>
      <c r="E88" s="133"/>
      <c r="F88" s="133"/>
      <c r="G88" s="133"/>
      <c r="H88" s="133"/>
      <c r="I88" s="133"/>
      <c r="J88" s="133"/>
      <c r="K88" s="133"/>
      <c r="L88" s="133"/>
      <c r="M88" s="133"/>
      <c r="N88" s="172" t="str">
        <f t="shared" si="4"/>
        <v>nie ubiegam się2019/2020wyróżnienieMiędzynarodowa Olimpiada Chemiczna – International Chemistry Olympiad (IChO): 52nd International Chemistry Olympiad (IChO), Istambul, Turkey 25.07.2020,</v>
      </c>
      <c r="O88" s="172" t="s">
        <v>121</v>
      </c>
      <c r="P88" s="172" t="s">
        <v>2308</v>
      </c>
      <c r="Q88" s="172" t="s">
        <v>2295</v>
      </c>
      <c r="R88" s="172">
        <v>0</v>
      </c>
      <c r="S88" s="172" t="s">
        <v>80</v>
      </c>
      <c r="T88" s="133"/>
      <c r="U88" s="133"/>
      <c r="V88" s="133"/>
      <c r="W88" s="133"/>
      <c r="X88" s="133"/>
      <c r="Y88" s="133"/>
      <c r="Z88" s="133"/>
      <c r="AA88" s="133"/>
      <c r="AB88" s="133"/>
      <c r="AC88" s="133"/>
      <c r="AD88" s="133"/>
      <c r="AE88" s="133"/>
      <c r="AF88" s="133"/>
      <c r="AG88" s="166"/>
      <c r="AH88" s="166"/>
      <c r="AI88" s="166"/>
      <c r="AJ88" s="166"/>
      <c r="AK88" s="166"/>
    </row>
    <row r="89" spans="2:37" hidden="1" x14ac:dyDescent="0.25">
      <c r="B89" s="133"/>
      <c r="D89" s="133"/>
      <c r="E89" s="133"/>
      <c r="F89" s="133"/>
      <c r="G89" s="133"/>
      <c r="H89" s="133"/>
      <c r="I89" s="133"/>
      <c r="J89" s="133"/>
      <c r="K89" s="133"/>
      <c r="L89" s="133"/>
      <c r="M89" s="133"/>
      <c r="N89" s="172" t="str">
        <f t="shared" si="4"/>
        <v>nie ubiegam się2019/2020zwycięzcaOlimpiada Informatyczna Krajów Europy Środkowej – Central European Olympiad In Informatics (CEOI):27th Central European Olympiad In Informatics (CEOI), Nagykanizsa, Hungary23-29.08.2020,</v>
      </c>
      <c r="O89" s="172" t="s">
        <v>118</v>
      </c>
      <c r="P89" s="172" t="s">
        <v>2314</v>
      </c>
      <c r="Q89" s="172" t="s">
        <v>2295</v>
      </c>
      <c r="R89" s="172">
        <v>0</v>
      </c>
      <c r="S89" s="172" t="s">
        <v>80</v>
      </c>
      <c r="T89" s="133"/>
      <c r="U89" s="133"/>
      <c r="V89" s="133"/>
      <c r="W89" s="133"/>
      <c r="X89" s="133"/>
      <c r="Y89" s="133"/>
      <c r="Z89" s="133"/>
      <c r="AA89" s="133"/>
      <c r="AB89" s="133"/>
      <c r="AC89" s="133"/>
      <c r="AD89" s="133"/>
      <c r="AE89" s="133"/>
      <c r="AF89" s="133"/>
      <c r="AG89" s="166"/>
      <c r="AH89" s="166"/>
      <c r="AI89" s="166"/>
      <c r="AJ89" s="166"/>
      <c r="AK89" s="166"/>
    </row>
    <row r="90" spans="2:37" hidden="1" x14ac:dyDescent="0.25">
      <c r="B90" s="133"/>
      <c r="D90" s="133"/>
      <c r="E90" s="133"/>
      <c r="F90" s="133"/>
      <c r="G90" s="133"/>
      <c r="H90" s="133"/>
      <c r="I90" s="133"/>
      <c r="J90" s="133"/>
      <c r="K90" s="133"/>
      <c r="L90" s="133"/>
      <c r="M90" s="133"/>
      <c r="N90" s="172" t="str">
        <f t="shared" si="4"/>
        <v>nie ubiegam się2019/2020laureatOlimpiada Informatyczna Krajów Europy Środkowej – Central European Olympiad In Informatics (CEOI):27th Central European Olympiad In Informatics (CEOI), Nagykanizsa, Hungary23-29.08.2020,</v>
      </c>
      <c r="O90" s="172" t="s">
        <v>119</v>
      </c>
      <c r="P90" s="172" t="s">
        <v>2314</v>
      </c>
      <c r="Q90" s="172" t="s">
        <v>2295</v>
      </c>
      <c r="R90" s="172">
        <v>0</v>
      </c>
      <c r="S90" s="172" t="s">
        <v>80</v>
      </c>
      <c r="T90" s="133"/>
      <c r="U90" s="133"/>
      <c r="V90" s="133"/>
      <c r="W90" s="133"/>
      <c r="X90" s="133"/>
      <c r="Y90" s="133"/>
      <c r="Z90" s="133"/>
      <c r="AA90" s="133"/>
      <c r="AB90" s="133"/>
      <c r="AC90" s="133"/>
      <c r="AD90" s="133"/>
      <c r="AE90" s="133"/>
      <c r="AF90" s="133"/>
      <c r="AG90" s="166"/>
      <c r="AH90" s="166"/>
      <c r="AI90" s="166"/>
      <c r="AJ90" s="166"/>
      <c r="AK90" s="166"/>
    </row>
    <row r="91" spans="2:37" hidden="1" x14ac:dyDescent="0.25">
      <c r="B91" s="133"/>
      <c r="D91" s="133"/>
      <c r="E91" s="133"/>
      <c r="F91" s="133"/>
      <c r="G91" s="133"/>
      <c r="H91" s="133"/>
      <c r="I91" s="133"/>
      <c r="J91" s="133"/>
      <c r="K91" s="133"/>
      <c r="L91" s="133"/>
      <c r="M91" s="133"/>
      <c r="N91" s="172" t="str">
        <f t="shared" si="4"/>
        <v>nie ubiegam się2019/2020finalistaOlimpiada Informatyczna Krajów Europy Środkowej – Central European Olympiad In Informatics (CEOI):27th Central European Olympiad In Informatics (CEOI), Nagykanizsa, Hungary23-29.08.2020,</v>
      </c>
      <c r="O91" s="172" t="s">
        <v>120</v>
      </c>
      <c r="P91" s="172" t="s">
        <v>2314</v>
      </c>
      <c r="Q91" s="172" t="s">
        <v>2295</v>
      </c>
      <c r="R91" s="172">
        <v>0</v>
      </c>
      <c r="S91" s="172" t="s">
        <v>80</v>
      </c>
      <c r="T91" s="133"/>
      <c r="U91" s="133"/>
      <c r="V91" s="133"/>
      <c r="W91" s="133"/>
      <c r="X91" s="133"/>
      <c r="Y91" s="133"/>
      <c r="Z91" s="133"/>
      <c r="AA91" s="133"/>
      <c r="AB91" s="133"/>
      <c r="AC91" s="133"/>
      <c r="AD91" s="133"/>
      <c r="AE91" s="133"/>
      <c r="AF91" s="133"/>
      <c r="AG91" s="166"/>
      <c r="AH91" s="166"/>
      <c r="AI91" s="166"/>
      <c r="AJ91" s="166"/>
      <c r="AK91" s="166"/>
    </row>
    <row r="92" spans="2:37" hidden="1" x14ac:dyDescent="0.25">
      <c r="B92" s="133"/>
      <c r="D92" s="133"/>
      <c r="E92" s="133"/>
      <c r="F92" s="133"/>
      <c r="G92" s="133"/>
      <c r="H92" s="133"/>
      <c r="I92" s="133"/>
      <c r="J92" s="133"/>
      <c r="K92" s="133"/>
      <c r="L92" s="133"/>
      <c r="M92" s="133"/>
      <c r="N92" s="172" t="str">
        <f t="shared" si="4"/>
        <v>nie ubiegam się2019/2020wyróżnienieOlimpiada Informatyczna Krajów Europy Środkowej – Central European Olympiad In Informatics (CEOI):27th Central European Olympiad In Informatics (CEOI), Nagykanizsa, Hungary23-29.08.2020,</v>
      </c>
      <c r="O92" s="172" t="s">
        <v>121</v>
      </c>
      <c r="P92" s="172" t="s">
        <v>2314</v>
      </c>
      <c r="Q92" s="172" t="s">
        <v>2295</v>
      </c>
      <c r="R92" s="172">
        <v>0</v>
      </c>
      <c r="S92" s="172" t="s">
        <v>80</v>
      </c>
      <c r="T92" s="133"/>
      <c r="U92" s="133"/>
      <c r="V92" s="133"/>
      <c r="W92" s="133"/>
      <c r="X92" s="133"/>
      <c r="Y92" s="133"/>
      <c r="Z92" s="133"/>
      <c r="AA92" s="133"/>
      <c r="AB92" s="133"/>
      <c r="AC92" s="133"/>
      <c r="AD92" s="133"/>
      <c r="AE92" s="133"/>
      <c r="AF92" s="133"/>
      <c r="AG92" s="166"/>
      <c r="AH92" s="166"/>
      <c r="AI92" s="166"/>
      <c r="AJ92" s="166"/>
      <c r="AK92" s="166"/>
    </row>
    <row r="93" spans="2:37" hidden="1" x14ac:dyDescent="0.25">
      <c r="B93" s="133"/>
      <c r="D93" s="133"/>
      <c r="E93" s="133"/>
      <c r="F93" s="133"/>
      <c r="G93" s="133"/>
      <c r="H93" s="133"/>
      <c r="I93" s="133"/>
      <c r="J93" s="133"/>
      <c r="K93" s="133"/>
      <c r="L93" s="133"/>
      <c r="M93" s="133"/>
      <c r="N93" s="172" t="str">
        <f t="shared" si="4"/>
        <v>nie ubiegam się2019/2020zwycięzcaŚrodkowoeuropejska Olimpiada Matematyczna – Middle European Mathematical Olympiad (MEMO): 14th Middle European Mathematical Olympiad (MEMO), Online 29.08.2020</v>
      </c>
      <c r="O93" s="172" t="s">
        <v>118</v>
      </c>
      <c r="P93" s="172" t="s">
        <v>2313</v>
      </c>
      <c r="Q93" s="172" t="s">
        <v>2295</v>
      </c>
      <c r="R93" s="172">
        <v>0</v>
      </c>
      <c r="S93" s="172" t="s">
        <v>80</v>
      </c>
      <c r="T93" s="133"/>
      <c r="U93" s="133"/>
      <c r="V93" s="133"/>
      <c r="W93" s="133"/>
      <c r="X93" s="133"/>
      <c r="Y93" s="133"/>
      <c r="Z93" s="133"/>
      <c r="AA93" s="133"/>
      <c r="AB93" s="133"/>
      <c r="AC93" s="133"/>
      <c r="AD93" s="133"/>
      <c r="AE93" s="133"/>
      <c r="AF93" s="133"/>
      <c r="AG93" s="166"/>
      <c r="AH93" s="166"/>
      <c r="AI93" s="166"/>
      <c r="AJ93" s="166"/>
      <c r="AK93" s="166"/>
    </row>
    <row r="94" spans="2:37" hidden="1" x14ac:dyDescent="0.25">
      <c r="B94" s="133"/>
      <c r="C94" s="133"/>
      <c r="D94" s="133"/>
      <c r="E94" s="133"/>
      <c r="F94" s="133"/>
      <c r="G94" s="133"/>
      <c r="H94" s="133"/>
      <c r="I94" s="133"/>
      <c r="J94" s="133"/>
      <c r="K94" s="133"/>
      <c r="L94" s="133"/>
      <c r="M94" s="133"/>
      <c r="N94" s="172" t="str">
        <f t="shared" si="4"/>
        <v>nie ubiegam się2019/2020laureatŚrodkowoeuropejska Olimpiada Matematyczna – Middle European Mathematical Olympiad (MEMO): 14th Middle European Mathematical Olympiad (MEMO), Online 29.08.2020</v>
      </c>
      <c r="O94" s="172" t="s">
        <v>119</v>
      </c>
      <c r="P94" s="172" t="s">
        <v>2313</v>
      </c>
      <c r="Q94" s="172" t="s">
        <v>2295</v>
      </c>
      <c r="R94" s="172">
        <v>0</v>
      </c>
      <c r="S94" s="172" t="s">
        <v>80</v>
      </c>
      <c r="T94" s="133"/>
      <c r="U94" s="133"/>
      <c r="V94" s="133"/>
      <c r="W94" s="133"/>
      <c r="X94" s="133"/>
      <c r="Y94" s="133"/>
      <c r="Z94" s="133"/>
      <c r="AA94" s="133"/>
      <c r="AB94" s="133"/>
      <c r="AC94" s="133"/>
      <c r="AD94" s="133"/>
      <c r="AE94" s="133"/>
      <c r="AF94" s="133"/>
      <c r="AG94" s="166"/>
      <c r="AH94" s="166"/>
      <c r="AI94" s="166"/>
      <c r="AJ94" s="166"/>
      <c r="AK94" s="166"/>
    </row>
    <row r="95" spans="2:37" hidden="1" x14ac:dyDescent="0.25">
      <c r="B95" s="133"/>
      <c r="C95" s="133"/>
      <c r="D95" s="133"/>
      <c r="E95" s="133"/>
      <c r="F95" s="133"/>
      <c r="G95" s="133"/>
      <c r="H95" s="133"/>
      <c r="I95" s="133"/>
      <c r="J95" s="133"/>
      <c r="K95" s="133"/>
      <c r="L95" s="133"/>
      <c r="M95" s="133"/>
      <c r="N95" s="172" t="str">
        <f t="shared" si="4"/>
        <v>nie ubiegam się2019/2020finalistaŚrodkowoeuropejska Olimpiada Matematyczna – Middle European Mathematical Olympiad (MEMO): 14th Middle European Mathematical Olympiad (MEMO), Online 29.08.2020</v>
      </c>
      <c r="O95" s="172" t="s">
        <v>120</v>
      </c>
      <c r="P95" s="172" t="s">
        <v>2313</v>
      </c>
      <c r="Q95" s="172" t="s">
        <v>2295</v>
      </c>
      <c r="R95" s="172">
        <v>0</v>
      </c>
      <c r="S95" s="172" t="s">
        <v>80</v>
      </c>
      <c r="T95" s="133"/>
      <c r="U95" s="133"/>
      <c r="V95" s="133"/>
      <c r="W95" s="133"/>
      <c r="X95" s="133"/>
      <c r="Y95" s="133"/>
      <c r="Z95" s="133"/>
      <c r="AA95" s="133"/>
      <c r="AB95" s="133"/>
      <c r="AC95" s="133"/>
      <c r="AD95" s="133"/>
      <c r="AE95" s="133"/>
      <c r="AF95" s="133"/>
      <c r="AG95" s="166"/>
      <c r="AH95" s="166"/>
      <c r="AI95" s="166"/>
      <c r="AJ95" s="166"/>
      <c r="AK95" s="166"/>
    </row>
    <row r="96" spans="2:37" hidden="1" x14ac:dyDescent="0.25">
      <c r="B96" s="133"/>
      <c r="D96" s="133"/>
      <c r="E96" s="133"/>
      <c r="F96" s="133"/>
      <c r="G96" s="133"/>
      <c r="H96" s="133"/>
      <c r="I96" s="133"/>
      <c r="J96" s="133"/>
      <c r="K96" s="133"/>
      <c r="L96" s="133"/>
      <c r="M96" s="133"/>
      <c r="N96" s="172" t="str">
        <f t="shared" si="4"/>
        <v>nie ubiegam się2019/2020wyróżnienieŚrodkowoeuropejska Olimpiada Matematyczna – Middle European Mathematical Olympiad (MEMO): 14th Middle European Mathematical Olympiad (MEMO), Online 29.08.2020</v>
      </c>
      <c r="O96" s="172" t="s">
        <v>121</v>
      </c>
      <c r="P96" s="172" t="s">
        <v>2313</v>
      </c>
      <c r="Q96" s="172" t="s">
        <v>2295</v>
      </c>
      <c r="R96" s="172">
        <v>0</v>
      </c>
      <c r="S96" s="172" t="s">
        <v>80</v>
      </c>
      <c r="T96" s="133"/>
      <c r="U96" s="133"/>
      <c r="V96" s="133"/>
      <c r="W96" s="133"/>
      <c r="X96" s="133"/>
      <c r="Y96" s="133"/>
      <c r="Z96" s="133"/>
      <c r="AA96" s="133"/>
      <c r="AB96" s="133"/>
      <c r="AC96" s="133"/>
      <c r="AD96" s="133"/>
      <c r="AE96" s="133"/>
      <c r="AF96" s="133"/>
      <c r="AG96" s="166"/>
      <c r="AH96" s="166"/>
      <c r="AI96" s="166"/>
      <c r="AJ96" s="166"/>
      <c r="AK96" s="166"/>
    </row>
    <row r="97" spans="2:37" hidden="1" x14ac:dyDescent="0.25">
      <c r="B97" s="133"/>
      <c r="D97" s="133"/>
      <c r="E97" s="133"/>
      <c r="F97" s="133"/>
      <c r="G97" s="133"/>
      <c r="H97" s="133"/>
      <c r="I97" s="133"/>
      <c r="J97" s="133"/>
      <c r="K97" s="133"/>
      <c r="L97" s="133"/>
      <c r="M97" s="133"/>
      <c r="N97" s="172" t="str">
        <f t="shared" si="4"/>
        <v>nie ubiegam się2019/2020zwycięzcaWyzwanie Międzynarodowej Olimpiady Biologicznej – International Biology Olympiad IBO Challenge 2020: IBO Challenge 2020 (A Substitute for the 31st IBO Nagasaki, JAPAN) 11-13.08.2020,</v>
      </c>
      <c r="O97" s="172" t="s">
        <v>118</v>
      </c>
      <c r="P97" s="172" t="s">
        <v>2307</v>
      </c>
      <c r="Q97" s="172" t="s">
        <v>2295</v>
      </c>
      <c r="R97" s="172">
        <v>0</v>
      </c>
      <c r="S97" s="172" t="s">
        <v>80</v>
      </c>
      <c r="T97" s="133"/>
      <c r="U97" s="133"/>
      <c r="V97" s="133"/>
      <c r="W97" s="133"/>
      <c r="X97" s="133"/>
      <c r="Y97" s="133"/>
      <c r="Z97" s="133"/>
      <c r="AA97" s="133"/>
      <c r="AB97" s="133"/>
      <c r="AC97" s="133"/>
      <c r="AD97" s="133"/>
      <c r="AE97" s="133"/>
      <c r="AF97" s="133"/>
      <c r="AG97" s="166"/>
      <c r="AH97" s="166"/>
      <c r="AI97" s="166"/>
      <c r="AJ97" s="166"/>
      <c r="AK97" s="166"/>
    </row>
    <row r="98" spans="2:37" hidden="1" x14ac:dyDescent="0.25">
      <c r="B98" s="133"/>
      <c r="D98" s="133"/>
      <c r="E98" s="133"/>
      <c r="F98" s="133"/>
      <c r="G98" s="133"/>
      <c r="H98" s="133"/>
      <c r="I98" s="133"/>
      <c r="J98" s="133"/>
      <c r="K98" s="133"/>
      <c r="L98" s="133"/>
      <c r="M98" s="133"/>
      <c r="N98" s="172" t="str">
        <f t="shared" si="4"/>
        <v>nie ubiegam się2019/2020laureatWyzwanie Międzynarodowej Olimpiady Biologicznej – International Biology Olympiad IBO Challenge 2020: IBO Challenge 2020 (A Substitute for the 31st IBO Nagasaki, JAPAN) 11-13.08.2020,</v>
      </c>
      <c r="O98" s="172" t="s">
        <v>119</v>
      </c>
      <c r="P98" s="172" t="s">
        <v>2307</v>
      </c>
      <c r="Q98" s="172" t="s">
        <v>2295</v>
      </c>
      <c r="R98" s="172">
        <v>0</v>
      </c>
      <c r="S98" s="172" t="s">
        <v>80</v>
      </c>
      <c r="T98" s="133"/>
      <c r="U98" s="133"/>
      <c r="V98" s="133"/>
      <c r="W98" s="133"/>
      <c r="X98" s="133"/>
      <c r="Y98" s="133"/>
      <c r="Z98" s="133"/>
      <c r="AA98" s="133"/>
      <c r="AB98" s="133"/>
      <c r="AC98" s="133"/>
      <c r="AD98" s="133"/>
      <c r="AE98" s="133"/>
      <c r="AF98" s="133"/>
      <c r="AG98" s="166"/>
      <c r="AH98" s="166"/>
      <c r="AI98" s="166"/>
      <c r="AJ98" s="166"/>
      <c r="AK98" s="166"/>
    </row>
    <row r="99" spans="2:37" hidden="1" x14ac:dyDescent="0.25">
      <c r="B99" s="133"/>
      <c r="D99" s="133"/>
      <c r="E99" s="133"/>
      <c r="F99" s="133"/>
      <c r="G99" s="133"/>
      <c r="H99" s="133"/>
      <c r="I99" s="133"/>
      <c r="J99" s="133"/>
      <c r="K99" s="133"/>
      <c r="L99" s="133"/>
      <c r="M99" s="133"/>
      <c r="N99" s="172" t="str">
        <f t="shared" si="4"/>
        <v>nie ubiegam się2019/2020finalistaWyzwanie Międzynarodowej Olimpiady Biologicznej – International Biology Olympiad IBO Challenge 2020: IBO Challenge 2020 (A Substitute for the 31st IBO Nagasaki, JAPAN) 11-13.08.2020,</v>
      </c>
      <c r="O99" s="172" t="s">
        <v>120</v>
      </c>
      <c r="P99" s="172" t="s">
        <v>2307</v>
      </c>
      <c r="Q99" s="172" t="s">
        <v>2295</v>
      </c>
      <c r="R99" s="172">
        <v>0</v>
      </c>
      <c r="S99" s="172" t="s">
        <v>80</v>
      </c>
      <c r="T99" s="133"/>
      <c r="U99" s="133"/>
      <c r="V99" s="133"/>
      <c r="W99" s="133"/>
      <c r="X99" s="133"/>
      <c r="Y99" s="133"/>
      <c r="Z99" s="133"/>
      <c r="AA99" s="133"/>
      <c r="AB99" s="133"/>
      <c r="AC99" s="133"/>
      <c r="AD99" s="133"/>
      <c r="AE99" s="133"/>
      <c r="AF99" s="133"/>
      <c r="AG99" s="166"/>
      <c r="AH99" s="166"/>
      <c r="AI99" s="166"/>
      <c r="AJ99" s="166"/>
      <c r="AK99" s="166"/>
    </row>
    <row r="100" spans="2:37" hidden="1" x14ac:dyDescent="0.25">
      <c r="B100" s="133"/>
      <c r="D100" s="133"/>
      <c r="E100" s="133"/>
      <c r="F100" s="133"/>
      <c r="G100" s="133"/>
      <c r="H100" s="133"/>
      <c r="I100" s="133"/>
      <c r="J100" s="133"/>
      <c r="K100" s="133"/>
      <c r="L100" s="133"/>
      <c r="M100" s="133"/>
      <c r="N100" s="172" t="str">
        <f t="shared" si="4"/>
        <v>nie ubiegam się2019/2020wyróżnienieWyzwanie Międzynarodowej Olimpiady Biologicznej – International Biology Olympiad IBO Challenge 2020: IBO Challenge 2020 (A Substitute for the 31st IBO Nagasaki, JAPAN) 11-13.08.2020,</v>
      </c>
      <c r="O100" s="172" t="s">
        <v>121</v>
      </c>
      <c r="P100" s="172" t="s">
        <v>2307</v>
      </c>
      <c r="Q100" s="172" t="s">
        <v>2295</v>
      </c>
      <c r="R100" s="172">
        <v>0</v>
      </c>
      <c r="S100" s="172" t="s">
        <v>80</v>
      </c>
      <c r="T100" s="133"/>
      <c r="U100" s="133"/>
      <c r="V100" s="133"/>
      <c r="W100" s="133"/>
      <c r="X100" s="133"/>
      <c r="Y100" s="133"/>
      <c r="Z100" s="133"/>
      <c r="AA100" s="133"/>
      <c r="AB100" s="133"/>
      <c r="AC100" s="133"/>
      <c r="AD100" s="133"/>
      <c r="AE100" s="133"/>
      <c r="AF100" s="133"/>
      <c r="AG100" s="166"/>
      <c r="AH100" s="166"/>
      <c r="AI100" s="166"/>
      <c r="AJ100" s="166"/>
      <c r="AK100" s="166"/>
    </row>
    <row r="101" spans="2:37" hidden="1" x14ac:dyDescent="0.25">
      <c r="B101" s="133"/>
      <c r="D101" s="133"/>
      <c r="E101" s="133"/>
      <c r="F101" s="133"/>
      <c r="G101" s="133"/>
      <c r="H101" s="133"/>
      <c r="I101" s="133"/>
      <c r="J101" s="133"/>
      <c r="K101" s="133"/>
      <c r="L101" s="133"/>
      <c r="M101" s="133"/>
      <c r="N101" s="172" t="str">
        <f t="shared" si="4"/>
        <v>nie ubiegam się2019/2020zwycięzcaZawody Matematyczne Państw Bałtyckich (Baltic Way) – Baltic Way Mathematical Team Contest: Baltic Way Mathematical Team Contest, Szczecin, Poland, 15-19.11.2019,</v>
      </c>
      <c r="O101" s="172" t="s">
        <v>118</v>
      </c>
      <c r="P101" s="172" t="s">
        <v>2311</v>
      </c>
      <c r="Q101" s="172" t="s">
        <v>2295</v>
      </c>
      <c r="R101" s="172">
        <v>0</v>
      </c>
      <c r="S101" s="172" t="s">
        <v>80</v>
      </c>
      <c r="T101" s="133"/>
      <c r="U101" s="133"/>
      <c r="V101" s="133"/>
      <c r="W101" s="133"/>
      <c r="X101" s="133"/>
      <c r="Y101" s="133"/>
      <c r="Z101" s="133"/>
      <c r="AA101" s="133"/>
      <c r="AB101" s="133"/>
      <c r="AC101" s="133"/>
      <c r="AD101" s="133"/>
      <c r="AE101" s="133"/>
      <c r="AF101" s="133"/>
      <c r="AG101" s="166"/>
      <c r="AH101" s="166"/>
      <c r="AI101" s="166"/>
      <c r="AJ101" s="166"/>
      <c r="AK101" s="166"/>
    </row>
    <row r="102" spans="2:37" hidden="1" x14ac:dyDescent="0.25">
      <c r="B102" s="133"/>
      <c r="D102" s="133"/>
      <c r="E102" s="133"/>
      <c r="F102" s="133"/>
      <c r="G102" s="133"/>
      <c r="H102" s="133"/>
      <c r="I102" s="133"/>
      <c r="J102" s="133"/>
      <c r="K102" s="133"/>
      <c r="L102" s="133"/>
      <c r="M102" s="133"/>
      <c r="N102" s="172" t="str">
        <f t="shared" si="4"/>
        <v>nie ubiegam się2019/2020laureatZawody Matematyczne Państw Bałtyckich (Baltic Way) – Baltic Way Mathematical Team Contest: Baltic Way Mathematical Team Contest, Szczecin, Poland, 15-19.11.2019,</v>
      </c>
      <c r="O102" s="172" t="s">
        <v>119</v>
      </c>
      <c r="P102" s="172" t="s">
        <v>2311</v>
      </c>
      <c r="Q102" s="172" t="s">
        <v>2295</v>
      </c>
      <c r="R102" s="172">
        <v>0</v>
      </c>
      <c r="S102" s="172" t="s">
        <v>80</v>
      </c>
      <c r="T102" s="133"/>
      <c r="U102" s="133"/>
      <c r="V102" s="133"/>
      <c r="W102" s="133"/>
      <c r="X102" s="133"/>
      <c r="Y102" s="133"/>
      <c r="Z102" s="133"/>
      <c r="AA102" s="133"/>
      <c r="AB102" s="133"/>
      <c r="AC102" s="133"/>
      <c r="AD102" s="133"/>
      <c r="AE102" s="133"/>
      <c r="AF102" s="133"/>
      <c r="AG102" s="166"/>
      <c r="AH102" s="166"/>
      <c r="AI102" s="166"/>
      <c r="AJ102" s="166"/>
      <c r="AK102" s="166"/>
    </row>
    <row r="103" spans="2:37" hidden="1" x14ac:dyDescent="0.25">
      <c r="B103" s="133"/>
      <c r="D103" s="133"/>
      <c r="E103" s="133"/>
      <c r="F103" s="133"/>
      <c r="G103" s="133"/>
      <c r="H103" s="133"/>
      <c r="I103" s="133"/>
      <c r="J103" s="133"/>
      <c r="K103" s="133"/>
      <c r="L103" s="133"/>
      <c r="M103" s="133"/>
      <c r="N103" s="172" t="str">
        <f t="shared" si="4"/>
        <v>nie ubiegam się2019/2020finalistaZawody Matematyczne Państw Bałtyckich (Baltic Way) – Baltic Way Mathematical Team Contest: Baltic Way Mathematical Team Contest, Szczecin, Poland, 15-19.11.2019,</v>
      </c>
      <c r="O103" s="172" t="s">
        <v>120</v>
      </c>
      <c r="P103" s="172" t="s">
        <v>2311</v>
      </c>
      <c r="Q103" s="172" t="s">
        <v>2295</v>
      </c>
      <c r="R103" s="172">
        <v>0</v>
      </c>
      <c r="S103" s="172" t="s">
        <v>80</v>
      </c>
      <c r="T103" s="133"/>
      <c r="U103" s="133"/>
      <c r="V103" s="133"/>
      <c r="W103" s="133"/>
      <c r="X103" s="133"/>
      <c r="Y103" s="133"/>
      <c r="Z103" s="133"/>
      <c r="AA103" s="133"/>
      <c r="AB103" s="133"/>
      <c r="AC103" s="133"/>
      <c r="AD103" s="133"/>
      <c r="AE103" s="133"/>
      <c r="AF103" s="133"/>
      <c r="AG103" s="166"/>
      <c r="AH103" s="166"/>
      <c r="AI103" s="166"/>
      <c r="AJ103" s="166"/>
      <c r="AK103" s="166"/>
    </row>
    <row r="104" spans="2:37" hidden="1" x14ac:dyDescent="0.25">
      <c r="B104" s="133"/>
      <c r="D104" s="133"/>
      <c r="E104" s="133"/>
      <c r="F104" s="133"/>
      <c r="G104" s="133"/>
      <c r="H104" s="133"/>
      <c r="I104" s="133"/>
      <c r="J104" s="133"/>
      <c r="K104" s="133"/>
      <c r="L104" s="133"/>
      <c r="M104" s="133"/>
      <c r="N104" s="172" t="str">
        <f t="shared" si="4"/>
        <v>nie ubiegam się2019/2020wyróżnienieZawody Matematyczne Państw Bałtyckich (Baltic Way) – Baltic Way Mathematical Team Contest: Baltic Way Mathematical Team Contest, Szczecin, Poland, 15-19.11.2019,</v>
      </c>
      <c r="O104" s="172" t="s">
        <v>121</v>
      </c>
      <c r="P104" s="172" t="s">
        <v>2311</v>
      </c>
      <c r="Q104" s="172" t="s">
        <v>2295</v>
      </c>
      <c r="R104" s="172">
        <v>0</v>
      </c>
      <c r="S104" s="172" t="s">
        <v>80</v>
      </c>
      <c r="T104" s="133"/>
      <c r="U104" s="133"/>
      <c r="V104" s="133"/>
      <c r="W104" s="133"/>
      <c r="X104" s="133"/>
      <c r="Y104" s="133"/>
      <c r="Z104" s="133"/>
      <c r="AA104" s="133"/>
      <c r="AB104" s="133"/>
      <c r="AC104" s="133"/>
      <c r="AD104" s="133"/>
      <c r="AE104" s="133"/>
      <c r="AF104" s="133"/>
      <c r="AG104" s="166"/>
      <c r="AH104" s="166"/>
      <c r="AI104" s="166"/>
      <c r="AJ104" s="166"/>
      <c r="AK104" s="166"/>
    </row>
    <row r="105" spans="2:37" hidden="1" x14ac:dyDescent="0.25">
      <c r="B105" s="133"/>
      <c r="D105" s="133"/>
      <c r="E105" s="133"/>
      <c r="F105" s="133"/>
      <c r="G105" s="133"/>
      <c r="H105" s="133"/>
      <c r="I105" s="133"/>
      <c r="J105" s="133"/>
      <c r="K105" s="133"/>
      <c r="L105" s="133"/>
      <c r="M105" s="133"/>
      <c r="N105" s="133"/>
      <c r="O105" s="133"/>
      <c r="P105" s="133"/>
      <c r="Q105" s="133"/>
      <c r="R105" s="133"/>
      <c r="S105" s="133"/>
      <c r="T105" s="133"/>
      <c r="U105" s="133"/>
      <c r="V105" s="133"/>
      <c r="W105" s="133"/>
      <c r="X105" s="133"/>
      <c r="Y105" s="133"/>
      <c r="Z105" s="133"/>
      <c r="AA105" s="133"/>
      <c r="AB105" s="133"/>
      <c r="AC105" s="133"/>
      <c r="AD105" s="133"/>
      <c r="AE105" s="133"/>
      <c r="AF105" s="133"/>
      <c r="AG105" s="166"/>
      <c r="AH105" s="166"/>
      <c r="AI105" s="166"/>
      <c r="AJ105" s="166"/>
      <c r="AK105" s="166"/>
    </row>
    <row r="106" spans="2:37" hidden="1" x14ac:dyDescent="0.25">
      <c r="B106" s="133"/>
      <c r="D106" s="133"/>
      <c r="E106" s="133"/>
      <c r="F106" s="133"/>
      <c r="G106" s="133"/>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66"/>
      <c r="AH106" s="166"/>
      <c r="AI106" s="166"/>
      <c r="AJ106" s="166"/>
      <c r="AK106" s="166"/>
    </row>
    <row r="107" spans="2:37" hidden="1" x14ac:dyDescent="0.25">
      <c r="B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66"/>
      <c r="AH107" s="211"/>
      <c r="AI107" s="211"/>
      <c r="AJ107" s="166"/>
      <c r="AK107" s="166"/>
    </row>
    <row r="108" spans="2:37" hidden="1" x14ac:dyDescent="0.25">
      <c r="B108" s="133"/>
      <c r="C108" s="133"/>
      <c r="D108" s="133"/>
      <c r="E108" s="133"/>
      <c r="F108" s="133"/>
      <c r="G108" s="133"/>
      <c r="H108" s="133"/>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66"/>
      <c r="AH108" s="166"/>
      <c r="AI108" s="166"/>
      <c r="AJ108" s="166"/>
      <c r="AK108" s="166"/>
    </row>
    <row r="109" spans="2:37" hidden="1" x14ac:dyDescent="0.25">
      <c r="B109" s="133"/>
      <c r="C109" s="133"/>
      <c r="D109" s="133"/>
      <c r="E109" s="133"/>
      <c r="F109" s="133"/>
      <c r="G109" s="133"/>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66"/>
      <c r="AH109" s="166"/>
      <c r="AI109" s="166"/>
      <c r="AJ109" s="166"/>
      <c r="AK109" s="166"/>
    </row>
    <row r="110" spans="2:37" hidden="1" x14ac:dyDescent="0.25">
      <c r="B110" s="133"/>
      <c r="C110" s="133"/>
      <c r="D110" s="133"/>
      <c r="E110" s="133"/>
      <c r="F110" s="133"/>
      <c r="G110" s="133"/>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66"/>
      <c r="AH110" s="166"/>
      <c r="AI110" s="166"/>
      <c r="AJ110" s="166"/>
      <c r="AK110" s="166"/>
    </row>
    <row r="111" spans="2:37" hidden="1" x14ac:dyDescent="0.25">
      <c r="B111" s="133"/>
      <c r="C111" s="133"/>
      <c r="D111" s="133"/>
      <c r="E111" s="133"/>
      <c r="F111" s="133"/>
      <c r="G111" s="133"/>
      <c r="H111" s="133"/>
      <c r="I111" s="133"/>
      <c r="J111" s="133"/>
      <c r="K111" s="133"/>
      <c r="L111" s="133"/>
      <c r="M111" s="133"/>
      <c r="N111" s="133"/>
      <c r="O111" s="133"/>
      <c r="P111" s="133"/>
      <c r="Q111" s="133"/>
      <c r="R111" s="133"/>
      <c r="S111" s="133"/>
      <c r="T111" s="133"/>
      <c r="U111" s="133"/>
      <c r="V111" s="133"/>
      <c r="W111" s="133"/>
      <c r="X111" s="133"/>
      <c r="Y111" s="133"/>
      <c r="Z111" s="133"/>
      <c r="AA111" s="133"/>
      <c r="AB111" s="133"/>
      <c r="AC111" s="133"/>
      <c r="AD111" s="133"/>
      <c r="AE111" s="133"/>
      <c r="AF111" s="133"/>
      <c r="AG111" s="172"/>
      <c r="AH111" s="172"/>
      <c r="AI111" s="172"/>
      <c r="AJ111" s="172"/>
      <c r="AK111" s="172"/>
    </row>
    <row r="112" spans="2:37" hidden="1" x14ac:dyDescent="0.25">
      <c r="B112" s="133"/>
      <c r="C112" s="133"/>
      <c r="D112" s="133"/>
      <c r="E112" s="133"/>
      <c r="F112" s="133"/>
      <c r="G112" s="133"/>
      <c r="H112" s="133"/>
      <c r="I112" s="133"/>
      <c r="J112" s="133"/>
      <c r="K112" s="133"/>
      <c r="L112" s="133"/>
      <c r="M112" s="133"/>
      <c r="N112" s="133"/>
      <c r="O112" s="133"/>
      <c r="P112" s="133"/>
      <c r="Q112" s="133"/>
      <c r="R112" s="133"/>
      <c r="S112" s="133"/>
      <c r="T112" s="133"/>
      <c r="U112" s="133"/>
      <c r="V112" s="133"/>
      <c r="W112" s="133"/>
      <c r="X112" s="133"/>
      <c r="Y112" s="133"/>
      <c r="Z112" s="133"/>
      <c r="AA112" s="133"/>
      <c r="AB112" s="133"/>
      <c r="AC112" s="133"/>
      <c r="AD112" s="133"/>
      <c r="AE112" s="133"/>
      <c r="AF112" s="133"/>
      <c r="AG112" s="172"/>
      <c r="AH112" s="172"/>
      <c r="AI112" s="172"/>
      <c r="AJ112" s="172"/>
      <c r="AK112" s="172"/>
    </row>
    <row r="113" spans="2:37" hidden="1" x14ac:dyDescent="0.25">
      <c r="B113" s="133"/>
      <c r="C113" s="133"/>
      <c r="D113" s="133"/>
      <c r="E113" s="133"/>
      <c r="F113" s="133"/>
      <c r="G113" s="133"/>
      <c r="H113" s="133"/>
      <c r="I113" s="133"/>
      <c r="J113" s="133"/>
      <c r="K113" s="133"/>
      <c r="L113" s="133"/>
      <c r="M113" s="133"/>
      <c r="N113" s="133"/>
      <c r="O113" s="133"/>
      <c r="P113" s="133"/>
      <c r="Q113" s="133"/>
      <c r="R113" s="133"/>
      <c r="S113" s="133"/>
      <c r="T113" s="133"/>
      <c r="U113" s="133"/>
      <c r="V113" s="133"/>
      <c r="W113" s="133"/>
      <c r="X113" s="133"/>
      <c r="Y113" s="133"/>
      <c r="Z113" s="133"/>
      <c r="AA113" s="133"/>
      <c r="AB113" s="133"/>
      <c r="AC113" s="133"/>
      <c r="AD113" s="133"/>
      <c r="AE113" s="133"/>
      <c r="AF113" s="133"/>
      <c r="AG113" s="172"/>
      <c r="AH113" s="172"/>
      <c r="AI113" s="172"/>
      <c r="AJ113" s="172"/>
      <c r="AK113" s="172"/>
    </row>
    <row r="114" spans="2:37" hidden="1" x14ac:dyDescent="0.25">
      <c r="B114" s="133"/>
      <c r="C114" s="133"/>
      <c r="D114" s="133"/>
      <c r="E114" s="133"/>
      <c r="F114" s="133"/>
      <c r="G114" s="133"/>
      <c r="H114" s="133"/>
      <c r="I114" s="133"/>
      <c r="J114" s="133"/>
      <c r="K114" s="133"/>
      <c r="L114" s="133"/>
      <c r="M114" s="133"/>
      <c r="N114" s="133"/>
      <c r="O114" s="133"/>
      <c r="P114" s="133"/>
      <c r="Q114" s="133"/>
      <c r="R114" s="133"/>
      <c r="S114" s="133"/>
      <c r="T114" s="133"/>
      <c r="U114" s="133"/>
      <c r="V114" s="133"/>
      <c r="W114" s="133"/>
      <c r="X114" s="133"/>
      <c r="Y114" s="133"/>
      <c r="Z114" s="133"/>
      <c r="AA114" s="133"/>
      <c r="AB114" s="133"/>
      <c r="AC114" s="133"/>
      <c r="AD114" s="133"/>
      <c r="AE114" s="133"/>
      <c r="AF114" s="133"/>
      <c r="AG114" s="172"/>
      <c r="AH114" s="172"/>
      <c r="AI114" s="172"/>
      <c r="AJ114" s="172"/>
      <c r="AK114" s="172"/>
    </row>
    <row r="115" spans="2:37" hidden="1" x14ac:dyDescent="0.25">
      <c r="B115" s="133"/>
      <c r="C115" s="133"/>
      <c r="D115" s="133"/>
      <c r="E115" s="133"/>
      <c r="F115" s="133"/>
      <c r="G115" s="133"/>
      <c r="H115" s="133"/>
      <c r="I115" s="133"/>
      <c r="J115" s="133"/>
      <c r="K115" s="133"/>
      <c r="L115" s="133"/>
      <c r="M115" s="133"/>
      <c r="N115" s="133"/>
      <c r="O115" s="133"/>
      <c r="P115" s="133"/>
      <c r="Q115" s="133"/>
      <c r="R115" s="133"/>
      <c r="S115" s="133"/>
      <c r="T115" s="133"/>
      <c r="U115" s="133"/>
      <c r="V115" s="133"/>
      <c r="W115" s="133"/>
      <c r="X115" s="133"/>
      <c r="Y115" s="133"/>
      <c r="Z115" s="133"/>
      <c r="AA115" s="133"/>
      <c r="AB115" s="133"/>
      <c r="AC115" s="133"/>
      <c r="AD115" s="133"/>
      <c r="AE115" s="133"/>
      <c r="AF115" s="133"/>
      <c r="AG115" s="172"/>
      <c r="AH115" s="172"/>
      <c r="AI115" s="172"/>
      <c r="AJ115" s="172"/>
      <c r="AK115" s="172"/>
    </row>
    <row r="116" spans="2:37" hidden="1" x14ac:dyDescent="0.25">
      <c r="B116" s="133"/>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133"/>
      <c r="Y116" s="133"/>
      <c r="Z116" s="133"/>
      <c r="AA116" s="133"/>
      <c r="AB116" s="133"/>
      <c r="AC116" s="133"/>
      <c r="AD116" s="133"/>
      <c r="AE116" s="133"/>
      <c r="AF116" s="133"/>
      <c r="AG116" s="172"/>
      <c r="AH116" s="172"/>
      <c r="AI116" s="172"/>
      <c r="AJ116" s="172"/>
      <c r="AK116" s="172"/>
    </row>
    <row r="117" spans="2:37" hidden="1" x14ac:dyDescent="0.25">
      <c r="B117" s="133"/>
      <c r="C117" s="133"/>
      <c r="D117" s="133"/>
      <c r="E117" s="133"/>
      <c r="F117" s="133"/>
      <c r="G117" s="133"/>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72"/>
      <c r="AH117" s="172"/>
      <c r="AI117" s="172"/>
      <c r="AJ117" s="172"/>
      <c r="AK117" s="172"/>
    </row>
    <row r="118" spans="2:37" hidden="1" x14ac:dyDescent="0.25">
      <c r="B118" s="133"/>
      <c r="C118" s="133"/>
      <c r="D118" s="133"/>
      <c r="E118" s="133"/>
      <c r="F118" s="133"/>
      <c r="G118" s="133"/>
      <c r="H118" s="133"/>
      <c r="I118" s="133"/>
      <c r="J118" s="133"/>
      <c r="K118" s="133"/>
      <c r="L118" s="133"/>
      <c r="M118" s="133"/>
      <c r="N118" s="133"/>
      <c r="O118" s="133"/>
      <c r="P118" s="133"/>
      <c r="Q118" s="133"/>
      <c r="R118" s="133"/>
      <c r="S118" s="133"/>
      <c r="T118" s="133"/>
      <c r="U118" s="133"/>
      <c r="V118" s="133"/>
      <c r="W118" s="133"/>
      <c r="X118" s="133"/>
      <c r="Y118" s="133"/>
      <c r="Z118" s="133"/>
      <c r="AA118" s="133"/>
      <c r="AB118" s="133"/>
      <c r="AC118" s="133"/>
      <c r="AD118" s="133"/>
      <c r="AE118" s="133"/>
      <c r="AF118" s="133"/>
      <c r="AG118" s="172"/>
      <c r="AH118" s="172"/>
      <c r="AI118" s="172"/>
      <c r="AJ118" s="172"/>
      <c r="AK118" s="172"/>
    </row>
    <row r="119" spans="2:37" hidden="1" x14ac:dyDescent="0.25">
      <c r="B119" s="133"/>
      <c r="C119" s="133"/>
      <c r="D119" s="133"/>
      <c r="E119" s="133"/>
      <c r="F119" s="133"/>
      <c r="G119" s="133"/>
      <c r="H119" s="133"/>
      <c r="I119" s="133"/>
      <c r="J119" s="133"/>
      <c r="K119" s="133"/>
      <c r="L119" s="133"/>
      <c r="M119" s="133"/>
      <c r="N119" s="133"/>
      <c r="O119" s="133"/>
      <c r="P119" s="133"/>
      <c r="Q119" s="133"/>
      <c r="R119" s="133"/>
      <c r="S119" s="133"/>
      <c r="T119" s="133"/>
      <c r="U119" s="133"/>
      <c r="V119" s="133"/>
      <c r="W119" s="133"/>
      <c r="X119" s="133"/>
      <c r="Y119" s="133"/>
      <c r="Z119" s="133"/>
      <c r="AA119" s="133"/>
      <c r="AB119" s="133"/>
      <c r="AC119" s="133"/>
      <c r="AD119" s="133"/>
      <c r="AE119" s="133"/>
      <c r="AF119" s="133"/>
      <c r="AG119" s="172"/>
      <c r="AH119" s="172"/>
      <c r="AI119" s="172"/>
      <c r="AJ119" s="172"/>
      <c r="AK119" s="172"/>
    </row>
    <row r="120" spans="2:37" hidden="1" x14ac:dyDescent="0.25">
      <c r="B120" s="133"/>
      <c r="C120" s="133"/>
      <c r="D120" s="133"/>
      <c r="E120" s="133"/>
      <c r="F120" s="133"/>
      <c r="G120" s="133"/>
      <c r="H120" s="133"/>
      <c r="I120" s="133"/>
      <c r="J120" s="133"/>
      <c r="K120" s="133"/>
      <c r="L120" s="133"/>
      <c r="M120" s="133"/>
      <c r="N120" s="133"/>
      <c r="O120" s="133"/>
      <c r="P120" s="133"/>
      <c r="Q120" s="133"/>
      <c r="R120" s="133"/>
      <c r="S120" s="133"/>
      <c r="T120" s="133"/>
      <c r="U120" s="133"/>
      <c r="V120" s="133"/>
      <c r="W120" s="133"/>
      <c r="X120" s="133"/>
      <c r="Y120" s="133"/>
      <c r="Z120" s="133"/>
      <c r="AA120" s="133"/>
      <c r="AB120" s="133"/>
      <c r="AC120" s="133"/>
      <c r="AD120" s="133"/>
      <c r="AE120" s="133"/>
      <c r="AF120" s="133"/>
      <c r="AG120" s="172"/>
      <c r="AH120" s="172"/>
      <c r="AI120" s="172"/>
      <c r="AJ120" s="172"/>
      <c r="AK120" s="172"/>
    </row>
    <row r="121" spans="2:37" hidden="1" x14ac:dyDescent="0.25">
      <c r="B121" s="133"/>
      <c r="C121" s="133"/>
      <c r="D121" s="133"/>
      <c r="E121" s="133"/>
      <c r="F121" s="133"/>
      <c r="G121" s="133"/>
      <c r="H121" s="133"/>
      <c r="I121" s="133"/>
      <c r="J121" s="133"/>
      <c r="K121" s="133"/>
      <c r="L121" s="133"/>
      <c r="M121" s="133"/>
      <c r="N121" s="133"/>
      <c r="O121" s="133"/>
      <c r="P121" s="133"/>
      <c r="Q121" s="133"/>
      <c r="R121" s="133"/>
      <c r="S121" s="133"/>
      <c r="T121" s="133"/>
      <c r="U121" s="133"/>
      <c r="V121" s="133"/>
      <c r="W121" s="133"/>
      <c r="X121" s="133"/>
      <c r="Y121" s="133"/>
      <c r="Z121" s="133"/>
      <c r="AA121" s="133"/>
      <c r="AB121" s="133"/>
      <c r="AC121" s="133"/>
      <c r="AD121" s="133"/>
      <c r="AE121" s="133"/>
      <c r="AF121" s="133"/>
      <c r="AG121" s="172"/>
      <c r="AH121" s="172"/>
      <c r="AI121" s="172"/>
      <c r="AJ121" s="172"/>
      <c r="AK121" s="172"/>
    </row>
    <row r="122" spans="2:37" hidden="1" x14ac:dyDescent="0.25">
      <c r="B122" s="133"/>
      <c r="C122" s="133"/>
      <c r="D122" s="133"/>
      <c r="E122" s="133"/>
      <c r="F122" s="133"/>
      <c r="G122" s="133"/>
      <c r="H122" s="133"/>
      <c r="I122" s="133"/>
      <c r="J122" s="133"/>
      <c r="K122" s="133"/>
      <c r="L122" s="133"/>
      <c r="M122" s="133"/>
      <c r="N122" s="133"/>
      <c r="O122" s="133"/>
      <c r="P122" s="133"/>
      <c r="Q122" s="133"/>
      <c r="R122" s="133"/>
      <c r="S122" s="133"/>
      <c r="T122" s="133"/>
      <c r="U122" s="133"/>
      <c r="V122" s="133"/>
      <c r="W122" s="133"/>
      <c r="X122" s="133"/>
      <c r="Y122" s="133"/>
      <c r="Z122" s="133"/>
      <c r="AA122" s="133"/>
      <c r="AB122" s="133"/>
      <c r="AC122" s="133"/>
      <c r="AD122" s="133"/>
      <c r="AE122" s="133"/>
      <c r="AF122" s="133"/>
      <c r="AG122" s="172"/>
      <c r="AH122" s="172"/>
      <c r="AI122" s="172"/>
      <c r="AJ122" s="172"/>
      <c r="AK122" s="172"/>
    </row>
    <row r="123" spans="2:37" hidden="1" x14ac:dyDescent="0.25">
      <c r="B123" s="133"/>
      <c r="C123" s="133"/>
      <c r="D123" s="133"/>
      <c r="E123" s="133"/>
      <c r="F123" s="133"/>
      <c r="G123" s="133"/>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72"/>
      <c r="AH123" s="172"/>
      <c r="AI123" s="172"/>
      <c r="AJ123" s="172"/>
      <c r="AK123" s="172"/>
    </row>
    <row r="124" spans="2:37" hidden="1" x14ac:dyDescent="0.25">
      <c r="B124" s="133"/>
      <c r="C124" s="133"/>
      <c r="D124" s="133"/>
      <c r="E124" s="133"/>
      <c r="F124" s="133"/>
      <c r="G124" s="133"/>
      <c r="H124" s="133"/>
      <c r="I124" s="133"/>
      <c r="J124" s="133"/>
      <c r="K124" s="133"/>
      <c r="L124" s="133"/>
      <c r="M124" s="133"/>
      <c r="N124" s="133"/>
      <c r="O124" s="133"/>
      <c r="P124" s="133"/>
      <c r="Q124" s="133"/>
      <c r="R124" s="133"/>
      <c r="S124" s="133"/>
      <c r="T124" s="133"/>
      <c r="U124" s="133"/>
      <c r="V124" s="133"/>
      <c r="W124" s="133"/>
      <c r="X124" s="133"/>
      <c r="Y124" s="133"/>
      <c r="Z124" s="133"/>
      <c r="AA124" s="133"/>
      <c r="AB124" s="133"/>
      <c r="AC124" s="133"/>
      <c r="AD124" s="133"/>
      <c r="AE124" s="133"/>
      <c r="AF124" s="133"/>
      <c r="AG124" s="172"/>
      <c r="AH124" s="172"/>
      <c r="AI124" s="172"/>
      <c r="AJ124" s="172"/>
      <c r="AK124" s="172"/>
    </row>
    <row r="125" spans="2:37" hidden="1" x14ac:dyDescent="0.25">
      <c r="B125" s="133"/>
      <c r="C125" s="133"/>
      <c r="D125" s="133"/>
      <c r="E125" s="133"/>
      <c r="F125" s="133"/>
      <c r="G125" s="133"/>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72"/>
      <c r="AH125" s="172"/>
      <c r="AI125" s="172"/>
      <c r="AJ125" s="172"/>
      <c r="AK125" s="172"/>
    </row>
    <row r="126" spans="2:37" hidden="1" x14ac:dyDescent="0.25">
      <c r="B126" s="133"/>
      <c r="C126" s="133"/>
      <c r="D126" s="133"/>
      <c r="E126" s="133"/>
      <c r="F126" s="133"/>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72"/>
      <c r="AH126" s="172"/>
      <c r="AI126" s="172"/>
      <c r="AJ126" s="172"/>
      <c r="AK126" s="172"/>
    </row>
    <row r="127" spans="2:37" hidden="1" x14ac:dyDescent="0.25">
      <c r="B127" s="133"/>
      <c r="C127" s="133"/>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72"/>
      <c r="AH127" s="172"/>
      <c r="AI127" s="172"/>
      <c r="AJ127" s="172"/>
      <c r="AK127" s="172"/>
    </row>
    <row r="128" spans="2:37" hidden="1" x14ac:dyDescent="0.25">
      <c r="B128" s="133"/>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133"/>
      <c r="Y128" s="133"/>
      <c r="Z128" s="133"/>
      <c r="AA128" s="133"/>
      <c r="AB128" s="133"/>
      <c r="AC128" s="133"/>
      <c r="AD128" s="133"/>
      <c r="AE128" s="133"/>
      <c r="AF128" s="133"/>
      <c r="AG128" s="172"/>
      <c r="AH128" s="172"/>
      <c r="AI128" s="172"/>
      <c r="AJ128" s="172"/>
      <c r="AK128" s="172"/>
    </row>
    <row r="129" spans="2:37" hidden="1" x14ac:dyDescent="0.25">
      <c r="B129" s="133"/>
      <c r="C129" s="133"/>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72"/>
      <c r="AH129" s="172"/>
      <c r="AI129" s="172"/>
      <c r="AJ129" s="172"/>
      <c r="AK129" s="172"/>
    </row>
    <row r="130" spans="2:37" hidden="1" x14ac:dyDescent="0.25">
      <c r="B130" s="133"/>
      <c r="C130" s="133"/>
      <c r="D130" s="133"/>
      <c r="E130" s="133"/>
      <c r="F130" s="133"/>
      <c r="G130" s="133"/>
      <c r="H130" s="133"/>
      <c r="I130" s="133"/>
      <c r="J130" s="133"/>
      <c r="K130" s="133"/>
      <c r="L130" s="133"/>
      <c r="M130" s="133"/>
      <c r="N130" s="133"/>
      <c r="O130" s="133"/>
      <c r="P130" s="133"/>
      <c r="Q130" s="133"/>
      <c r="R130" s="133"/>
      <c r="S130" s="133"/>
      <c r="T130" s="133"/>
      <c r="U130" s="133"/>
      <c r="V130" s="133"/>
      <c r="W130" s="133"/>
      <c r="X130" s="133"/>
      <c r="Y130" s="133"/>
      <c r="Z130" s="133"/>
      <c r="AA130" s="133"/>
      <c r="AB130" s="133"/>
      <c r="AC130" s="133"/>
      <c r="AD130" s="133"/>
      <c r="AE130" s="133"/>
      <c r="AF130" s="133"/>
      <c r="AG130" s="172"/>
      <c r="AH130" s="172"/>
      <c r="AI130" s="172"/>
      <c r="AJ130" s="172"/>
      <c r="AK130" s="172"/>
    </row>
    <row r="131" spans="2:37" hidden="1" x14ac:dyDescent="0.25">
      <c r="B131" s="133"/>
      <c r="C131" s="133"/>
      <c r="D131" s="133"/>
      <c r="E131" s="133"/>
      <c r="F131" s="133"/>
      <c r="G131" s="133"/>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72"/>
      <c r="AH131" s="172"/>
      <c r="AI131" s="172"/>
      <c r="AJ131" s="172"/>
      <c r="AK131" s="172"/>
    </row>
    <row r="132" spans="2:37" hidden="1" x14ac:dyDescent="0.25">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72"/>
      <c r="AH132" s="172"/>
      <c r="AI132" s="172"/>
      <c r="AJ132" s="172"/>
      <c r="AK132" s="172"/>
    </row>
    <row r="133" spans="2:37" hidden="1" x14ac:dyDescent="0.25">
      <c r="B133" s="133"/>
      <c r="C133" s="133"/>
      <c r="D133" s="133"/>
      <c r="E133" s="133"/>
      <c r="F133" s="133"/>
      <c r="G133" s="133"/>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72"/>
      <c r="AH133" s="172"/>
      <c r="AI133" s="172"/>
      <c r="AJ133" s="172"/>
      <c r="AK133" s="172"/>
    </row>
    <row r="134" spans="2:37" hidden="1" x14ac:dyDescent="0.25">
      <c r="B134" s="133"/>
      <c r="C134" s="133"/>
      <c r="D134" s="133"/>
      <c r="E134" s="133"/>
      <c r="F134" s="133"/>
      <c r="G134" s="133"/>
      <c r="H134" s="133"/>
      <c r="I134" s="133"/>
      <c r="J134" s="133"/>
      <c r="K134" s="133"/>
      <c r="L134" s="133"/>
      <c r="M134" s="133"/>
      <c r="N134" s="133"/>
      <c r="O134" s="133"/>
      <c r="P134" s="133"/>
      <c r="Q134" s="133"/>
      <c r="R134" s="133"/>
      <c r="S134" s="133"/>
      <c r="T134" s="133"/>
      <c r="U134" s="133"/>
      <c r="V134" s="133"/>
      <c r="W134" s="133"/>
      <c r="X134" s="133"/>
      <c r="Y134" s="133"/>
      <c r="Z134" s="133"/>
      <c r="AA134" s="133"/>
      <c r="AB134" s="133"/>
      <c r="AC134" s="133"/>
      <c r="AD134" s="133"/>
      <c r="AE134" s="133"/>
      <c r="AF134" s="133"/>
      <c r="AG134" s="172"/>
      <c r="AH134" s="172"/>
      <c r="AI134" s="172"/>
      <c r="AJ134" s="172"/>
      <c r="AK134" s="172"/>
    </row>
    <row r="135" spans="2:37" hidden="1" x14ac:dyDescent="0.25">
      <c r="B135" s="133"/>
      <c r="C135" s="133"/>
      <c r="D135" s="133"/>
      <c r="E135" s="133"/>
      <c r="F135" s="133"/>
      <c r="G135" s="133"/>
      <c r="H135" s="133"/>
      <c r="I135" s="133"/>
      <c r="J135" s="133"/>
      <c r="K135" s="133"/>
      <c r="L135" s="133"/>
      <c r="M135" s="133"/>
      <c r="N135" s="133"/>
      <c r="O135" s="133"/>
      <c r="P135" s="133"/>
      <c r="Q135" s="133"/>
      <c r="R135" s="133"/>
      <c r="S135" s="133"/>
      <c r="T135" s="133"/>
      <c r="U135" s="133"/>
      <c r="V135" s="133"/>
      <c r="W135" s="133"/>
      <c r="X135" s="133"/>
      <c r="Y135" s="133"/>
      <c r="Z135" s="133"/>
      <c r="AA135" s="133"/>
      <c r="AB135" s="133"/>
      <c r="AC135" s="133"/>
      <c r="AD135" s="133"/>
      <c r="AE135" s="133"/>
      <c r="AF135" s="133"/>
      <c r="AG135" s="172"/>
      <c r="AH135" s="172"/>
      <c r="AI135" s="172"/>
      <c r="AJ135" s="172"/>
      <c r="AK135" s="172"/>
    </row>
    <row r="136" spans="2:37" hidden="1" x14ac:dyDescent="0.25">
      <c r="B136" s="133"/>
      <c r="C136" s="133"/>
      <c r="D136" s="133"/>
      <c r="E136" s="133"/>
      <c r="F136" s="133"/>
      <c r="G136" s="133"/>
      <c r="H136" s="133"/>
      <c r="I136" s="133"/>
      <c r="J136" s="133"/>
      <c r="K136" s="133"/>
      <c r="L136" s="133"/>
      <c r="M136" s="133"/>
      <c r="N136" s="133"/>
      <c r="O136" s="133"/>
      <c r="P136" s="133"/>
      <c r="Q136" s="133"/>
      <c r="R136" s="133"/>
      <c r="S136" s="133"/>
      <c r="T136" s="133"/>
      <c r="U136" s="133"/>
      <c r="V136" s="133"/>
      <c r="W136" s="133"/>
      <c r="X136" s="133"/>
      <c r="Y136" s="133"/>
      <c r="Z136" s="133"/>
      <c r="AA136" s="133"/>
      <c r="AB136" s="133"/>
      <c r="AC136" s="133"/>
      <c r="AD136" s="133"/>
      <c r="AE136" s="133"/>
      <c r="AF136" s="133"/>
      <c r="AG136" s="172"/>
      <c r="AH136" s="172"/>
      <c r="AI136" s="172"/>
      <c r="AJ136" s="172"/>
      <c r="AK136" s="172"/>
    </row>
    <row r="137" spans="2:37" hidden="1" x14ac:dyDescent="0.25">
      <c r="B137" s="133"/>
      <c r="C137" s="133"/>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72"/>
      <c r="AH137" s="172"/>
      <c r="AI137" s="172"/>
      <c r="AJ137" s="172"/>
      <c r="AK137" s="172"/>
    </row>
    <row r="138" spans="2:37" hidden="1" x14ac:dyDescent="0.25">
      <c r="B138" s="133"/>
      <c r="C138" s="133"/>
      <c r="D138" s="133"/>
      <c r="E138" s="133"/>
      <c r="F138" s="133"/>
      <c r="G138" s="133"/>
      <c r="H138" s="133"/>
      <c r="I138" s="133"/>
      <c r="J138" s="133"/>
      <c r="K138" s="133"/>
      <c r="L138" s="133"/>
      <c r="M138" s="133"/>
      <c r="N138" s="133"/>
      <c r="O138" s="133"/>
      <c r="P138" s="133"/>
      <c r="Q138" s="133"/>
      <c r="R138" s="133"/>
      <c r="S138" s="133"/>
      <c r="T138" s="133"/>
      <c r="U138" s="133"/>
      <c r="V138" s="133"/>
      <c r="W138" s="133"/>
      <c r="X138" s="133"/>
      <c r="Y138" s="133"/>
      <c r="Z138" s="133"/>
      <c r="AA138" s="133"/>
      <c r="AB138" s="133"/>
      <c r="AC138" s="133"/>
      <c r="AD138" s="133"/>
      <c r="AE138" s="133"/>
      <c r="AF138" s="133"/>
      <c r="AG138" s="172"/>
      <c r="AH138" s="172"/>
      <c r="AI138" s="172"/>
      <c r="AJ138" s="172"/>
      <c r="AK138" s="172"/>
    </row>
    <row r="139" spans="2:37" hidden="1" x14ac:dyDescent="0.25">
      <c r="B139" s="133"/>
      <c r="C139" s="133"/>
      <c r="D139" s="133"/>
      <c r="E139" s="133"/>
      <c r="F139" s="133"/>
      <c r="G139" s="133"/>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72"/>
      <c r="AH139" s="172"/>
      <c r="AI139" s="172"/>
      <c r="AJ139" s="172"/>
      <c r="AK139" s="172"/>
    </row>
    <row r="140" spans="2:37" hidden="1" x14ac:dyDescent="0.25">
      <c r="B140" s="133"/>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72"/>
      <c r="AH140" s="172"/>
      <c r="AI140" s="172"/>
      <c r="AJ140" s="172"/>
      <c r="AK140" s="172"/>
    </row>
    <row r="141" spans="2:37" hidden="1" x14ac:dyDescent="0.25">
      <c r="B141" s="133"/>
      <c r="C141" s="133"/>
      <c r="D141" s="133"/>
      <c r="E141" s="133"/>
      <c r="F141" s="133"/>
      <c r="G141" s="133"/>
      <c r="H141" s="133"/>
      <c r="I141" s="133"/>
      <c r="J141" s="133"/>
      <c r="K141" s="133"/>
      <c r="L141" s="133"/>
      <c r="M141" s="133"/>
      <c r="T141" s="133"/>
      <c r="U141" s="133"/>
      <c r="V141" s="133"/>
      <c r="W141" s="133"/>
      <c r="X141" s="133"/>
      <c r="Y141" s="133"/>
      <c r="Z141" s="133"/>
      <c r="AA141" s="133"/>
      <c r="AB141" s="133"/>
      <c r="AC141" s="133"/>
      <c r="AD141" s="133"/>
      <c r="AE141" s="133"/>
      <c r="AF141" s="133"/>
      <c r="AG141" s="172"/>
      <c r="AH141" s="172"/>
      <c r="AI141" s="172"/>
      <c r="AJ141" s="172"/>
      <c r="AK141" s="172"/>
    </row>
    <row r="142" spans="2:37" hidden="1" x14ac:dyDescent="0.25">
      <c r="B142" s="133"/>
      <c r="C142" s="133"/>
      <c r="D142" s="133"/>
      <c r="E142" s="133"/>
      <c r="F142" s="133"/>
      <c r="G142" s="133"/>
      <c r="H142" s="133"/>
      <c r="I142" s="133"/>
      <c r="J142" s="133"/>
      <c r="K142" s="133"/>
      <c r="L142" s="133"/>
      <c r="M142" s="133"/>
      <c r="T142" s="133"/>
      <c r="U142" s="133"/>
      <c r="V142" s="133"/>
      <c r="W142" s="133"/>
      <c r="X142" s="133"/>
      <c r="Y142" s="133"/>
      <c r="Z142" s="133"/>
      <c r="AA142" s="133"/>
      <c r="AB142" s="133"/>
      <c r="AC142" s="133"/>
      <c r="AD142" s="133"/>
      <c r="AE142" s="133"/>
      <c r="AF142" s="133"/>
      <c r="AG142" s="172"/>
      <c r="AH142" s="172"/>
      <c r="AI142" s="172"/>
      <c r="AJ142" s="172"/>
      <c r="AK142" s="172"/>
    </row>
    <row r="143" spans="2:37" hidden="1" x14ac:dyDescent="0.25">
      <c r="B143" s="133"/>
      <c r="C143" s="133"/>
      <c r="D143" s="133"/>
      <c r="E143" s="133"/>
      <c r="F143" s="133"/>
      <c r="G143" s="133"/>
      <c r="H143" s="133"/>
      <c r="I143" s="133"/>
      <c r="J143" s="133"/>
      <c r="K143" s="133"/>
      <c r="L143" s="133"/>
      <c r="M143" s="133"/>
      <c r="T143" s="133"/>
      <c r="U143" s="133"/>
      <c r="V143" s="133"/>
      <c r="W143" s="133"/>
      <c r="X143" s="133"/>
      <c r="Y143" s="133"/>
      <c r="Z143" s="133"/>
      <c r="AA143" s="133"/>
      <c r="AB143" s="133"/>
      <c r="AC143" s="133"/>
      <c r="AD143" s="133"/>
      <c r="AE143" s="133"/>
      <c r="AF143" s="133"/>
      <c r="AG143" s="172"/>
      <c r="AH143" s="172"/>
      <c r="AI143" s="172"/>
      <c r="AJ143" s="172"/>
      <c r="AK143" s="172"/>
    </row>
    <row r="144" spans="2:37" hidden="1" x14ac:dyDescent="0.25">
      <c r="B144" s="133"/>
      <c r="C144" s="133"/>
      <c r="D144" s="133"/>
      <c r="E144" s="133"/>
      <c r="F144" s="133"/>
      <c r="G144" s="133"/>
      <c r="H144" s="133"/>
      <c r="I144" s="133"/>
      <c r="J144" s="133"/>
      <c r="K144" s="133"/>
      <c r="L144" s="133"/>
      <c r="M144" s="133"/>
      <c r="T144" s="133"/>
      <c r="U144" s="133"/>
      <c r="V144" s="133"/>
      <c r="W144" s="133"/>
      <c r="X144" s="133"/>
      <c r="Y144" s="133"/>
      <c r="Z144" s="133"/>
      <c r="AA144" s="133"/>
      <c r="AB144" s="133"/>
      <c r="AC144" s="133"/>
      <c r="AD144" s="133"/>
      <c r="AE144" s="133"/>
      <c r="AF144" s="133"/>
      <c r="AG144" s="172"/>
      <c r="AH144" s="172"/>
      <c r="AI144" s="172"/>
      <c r="AJ144" s="172"/>
      <c r="AK144" s="172"/>
    </row>
    <row r="145" spans="2:37" hidden="1" x14ac:dyDescent="0.25">
      <c r="B145" s="133"/>
      <c r="C145" s="133"/>
      <c r="D145" s="133"/>
      <c r="E145" s="133"/>
      <c r="F145" s="133"/>
      <c r="G145" s="133"/>
      <c r="H145" s="133"/>
      <c r="I145" s="133"/>
      <c r="J145" s="133"/>
      <c r="K145" s="133"/>
      <c r="L145" s="133"/>
      <c r="M145" s="133"/>
      <c r="T145" s="133"/>
      <c r="U145" s="133"/>
      <c r="V145" s="133"/>
      <c r="W145" s="133"/>
      <c r="X145" s="133"/>
      <c r="Y145" s="133"/>
      <c r="Z145" s="133"/>
      <c r="AA145" s="133"/>
      <c r="AB145" s="133"/>
      <c r="AC145" s="133"/>
      <c r="AD145" s="133"/>
      <c r="AE145" s="133"/>
      <c r="AF145" s="133"/>
      <c r="AG145" s="172"/>
      <c r="AH145" s="172"/>
      <c r="AI145" s="172"/>
      <c r="AJ145" s="172"/>
      <c r="AK145" s="172"/>
    </row>
    <row r="146" spans="2:37" hidden="1" x14ac:dyDescent="0.25">
      <c r="B146" s="133"/>
      <c r="C146" s="133"/>
      <c r="D146" s="133"/>
      <c r="E146" s="133"/>
      <c r="F146" s="133"/>
      <c r="G146" s="133"/>
      <c r="H146" s="133"/>
      <c r="I146" s="133"/>
      <c r="J146" s="133"/>
      <c r="K146" s="133"/>
      <c r="L146" s="133"/>
      <c r="M146" s="133"/>
      <c r="T146" s="133"/>
      <c r="U146" s="133"/>
      <c r="V146" s="133"/>
      <c r="W146" s="133"/>
      <c r="X146" s="133"/>
      <c r="Y146" s="133"/>
      <c r="Z146" s="133"/>
      <c r="AA146" s="133"/>
      <c r="AB146" s="133"/>
      <c r="AC146" s="133"/>
      <c r="AD146" s="133"/>
      <c r="AE146" s="133"/>
      <c r="AF146" s="133"/>
      <c r="AG146" s="172"/>
      <c r="AH146" s="172"/>
      <c r="AI146" s="172"/>
      <c r="AJ146" s="172"/>
      <c r="AK146" s="172"/>
    </row>
    <row r="147" spans="2:37" hidden="1" x14ac:dyDescent="0.25">
      <c r="B147" s="133"/>
      <c r="C147" s="133"/>
      <c r="D147" s="133"/>
      <c r="E147" s="133"/>
      <c r="F147" s="133"/>
      <c r="G147" s="133"/>
      <c r="H147" s="133"/>
      <c r="I147" s="133"/>
      <c r="J147" s="133"/>
      <c r="K147" s="133"/>
      <c r="L147" s="133"/>
      <c r="M147" s="133"/>
      <c r="T147" s="133"/>
      <c r="U147" s="133"/>
      <c r="V147" s="133"/>
      <c r="W147" s="133"/>
      <c r="X147" s="133"/>
      <c r="Y147" s="133"/>
      <c r="Z147" s="133"/>
      <c r="AA147" s="133"/>
      <c r="AB147" s="133"/>
      <c r="AC147" s="133"/>
      <c r="AD147" s="133"/>
      <c r="AE147" s="133"/>
      <c r="AF147" s="133"/>
      <c r="AG147" s="172"/>
      <c r="AH147" s="172"/>
      <c r="AI147" s="172"/>
      <c r="AJ147" s="172"/>
      <c r="AK147" s="172"/>
    </row>
    <row r="148" spans="2:37" hidden="1" x14ac:dyDescent="0.25">
      <c r="B148" s="133"/>
      <c r="C148" s="133"/>
      <c r="D148" s="133"/>
      <c r="E148" s="133"/>
      <c r="F148" s="133"/>
      <c r="G148" s="133"/>
      <c r="H148" s="133"/>
      <c r="I148" s="133"/>
      <c r="J148" s="133"/>
      <c r="K148" s="133"/>
      <c r="L148" s="133"/>
      <c r="M148" s="133"/>
      <c r="T148" s="133"/>
      <c r="U148" s="133"/>
      <c r="V148" s="133"/>
      <c r="W148" s="133"/>
      <c r="X148" s="133"/>
      <c r="Y148" s="133"/>
      <c r="Z148" s="133"/>
      <c r="AA148" s="133"/>
      <c r="AB148" s="133"/>
      <c r="AC148" s="133"/>
      <c r="AD148" s="133"/>
      <c r="AE148" s="133"/>
      <c r="AF148" s="133"/>
      <c r="AG148" s="172"/>
      <c r="AH148" s="172"/>
      <c r="AI148" s="172"/>
      <c r="AJ148" s="172"/>
      <c r="AK148" s="172"/>
    </row>
    <row r="149" spans="2:37" hidden="1" x14ac:dyDescent="0.25">
      <c r="B149" s="133"/>
      <c r="C149" s="133"/>
      <c r="D149" s="133"/>
      <c r="E149" s="133"/>
      <c r="F149" s="133"/>
      <c r="G149" s="133"/>
      <c r="H149" s="133"/>
      <c r="I149" s="133"/>
      <c r="J149" s="133"/>
      <c r="K149" s="133"/>
      <c r="L149" s="133"/>
      <c r="M149" s="133"/>
      <c r="T149" s="133"/>
      <c r="U149" s="133"/>
      <c r="V149" s="133"/>
      <c r="W149" s="133"/>
      <c r="X149" s="133"/>
      <c r="Y149" s="133"/>
      <c r="Z149" s="133"/>
      <c r="AA149" s="133"/>
      <c r="AB149" s="133"/>
      <c r="AC149" s="133"/>
      <c r="AD149" s="133"/>
      <c r="AE149" s="133"/>
      <c r="AF149" s="133"/>
      <c r="AG149" s="172"/>
      <c r="AH149" s="172"/>
      <c r="AI149" s="172"/>
      <c r="AJ149" s="172"/>
      <c r="AK149" s="172"/>
    </row>
    <row r="150" spans="2:37" hidden="1" x14ac:dyDescent="0.25">
      <c r="B150" s="133"/>
      <c r="C150" s="133"/>
      <c r="D150" s="133"/>
      <c r="E150" s="133"/>
      <c r="F150" s="133"/>
      <c r="G150" s="133"/>
      <c r="H150" s="133"/>
      <c r="I150" s="133"/>
      <c r="J150" s="133"/>
      <c r="K150" s="133"/>
      <c r="L150" s="133"/>
      <c r="M150" s="133"/>
      <c r="T150" s="133"/>
      <c r="U150" s="133"/>
      <c r="V150" s="133"/>
      <c r="W150" s="133"/>
      <c r="X150" s="133"/>
      <c r="Y150" s="133"/>
      <c r="Z150" s="133"/>
      <c r="AA150" s="133"/>
      <c r="AB150" s="133"/>
      <c r="AC150" s="133"/>
      <c r="AD150" s="133"/>
      <c r="AE150" s="133"/>
      <c r="AF150" s="133"/>
      <c r="AG150" s="172"/>
      <c r="AH150" s="172"/>
      <c r="AI150" s="172"/>
      <c r="AJ150" s="172"/>
      <c r="AK150" s="172"/>
    </row>
    <row r="151" spans="2:37" hidden="1" x14ac:dyDescent="0.25">
      <c r="B151" s="133"/>
      <c r="C151" s="133"/>
      <c r="D151" s="133"/>
      <c r="E151" s="133"/>
      <c r="F151" s="133"/>
      <c r="G151" s="133"/>
      <c r="H151" s="133"/>
      <c r="I151" s="133"/>
      <c r="J151" s="133"/>
      <c r="K151" s="133"/>
      <c r="L151" s="133"/>
      <c r="M151" s="133"/>
      <c r="T151" s="133"/>
      <c r="U151" s="133"/>
      <c r="V151" s="133"/>
      <c r="W151" s="133"/>
      <c r="X151" s="133"/>
      <c r="Y151" s="133"/>
      <c r="Z151" s="133"/>
      <c r="AA151" s="133"/>
      <c r="AB151" s="133"/>
      <c r="AC151" s="133"/>
      <c r="AD151" s="133"/>
      <c r="AE151" s="133"/>
      <c r="AF151" s="133"/>
      <c r="AG151" s="172"/>
      <c r="AH151" s="172"/>
      <c r="AI151" s="172"/>
      <c r="AJ151" s="172"/>
      <c r="AK151" s="172"/>
    </row>
    <row r="152" spans="2:37" hidden="1" x14ac:dyDescent="0.25">
      <c r="B152" s="133"/>
      <c r="C152" s="133"/>
      <c r="D152" s="133"/>
      <c r="E152" s="133"/>
      <c r="F152" s="133"/>
      <c r="G152" s="133"/>
      <c r="H152" s="133"/>
      <c r="I152" s="133"/>
      <c r="J152" s="133"/>
      <c r="K152" s="133"/>
      <c r="L152" s="133"/>
      <c r="M152" s="133"/>
      <c r="T152" s="133"/>
      <c r="U152" s="133"/>
      <c r="V152" s="133"/>
      <c r="W152" s="133"/>
      <c r="X152" s="133"/>
      <c r="Y152" s="133"/>
      <c r="Z152" s="133"/>
      <c r="AA152" s="133"/>
      <c r="AB152" s="133"/>
      <c r="AC152" s="133"/>
      <c r="AD152" s="133"/>
      <c r="AE152" s="133"/>
      <c r="AF152" s="133"/>
      <c r="AG152" s="172"/>
      <c r="AH152" s="172"/>
      <c r="AI152" s="172"/>
      <c r="AJ152" s="172"/>
      <c r="AK152" s="172"/>
    </row>
    <row r="153" spans="2:37" hidden="1" x14ac:dyDescent="0.25">
      <c r="B153" s="133"/>
      <c r="C153" s="133"/>
      <c r="D153" s="133"/>
      <c r="E153" s="133"/>
      <c r="F153" s="133"/>
      <c r="G153" s="133"/>
      <c r="H153" s="133"/>
      <c r="I153" s="133"/>
      <c r="J153" s="133"/>
      <c r="K153" s="133"/>
      <c r="L153" s="133"/>
      <c r="M153" s="133"/>
      <c r="T153" s="133"/>
      <c r="U153" s="133"/>
      <c r="V153" s="133"/>
      <c r="W153" s="133"/>
      <c r="X153" s="133"/>
      <c r="Y153" s="133"/>
      <c r="Z153" s="133"/>
      <c r="AA153" s="133"/>
      <c r="AB153" s="133"/>
      <c r="AC153" s="133"/>
      <c r="AD153" s="133"/>
      <c r="AE153" s="133"/>
      <c r="AF153" s="133"/>
      <c r="AG153" s="172"/>
      <c r="AH153" s="172"/>
      <c r="AI153" s="172"/>
      <c r="AJ153" s="172"/>
      <c r="AK153" s="172"/>
    </row>
    <row r="154" spans="2:37" hidden="1" x14ac:dyDescent="0.25">
      <c r="B154" s="133"/>
      <c r="C154" s="133"/>
      <c r="D154" s="133"/>
      <c r="E154" s="133"/>
      <c r="F154" s="133"/>
      <c r="G154" s="133"/>
      <c r="H154" s="133"/>
      <c r="I154" s="133"/>
      <c r="J154" s="133"/>
      <c r="K154" s="133"/>
      <c r="L154" s="133"/>
      <c r="M154" s="133"/>
      <c r="T154" s="133"/>
      <c r="U154" s="133"/>
      <c r="V154" s="133"/>
      <c r="W154" s="133"/>
      <c r="X154" s="133"/>
      <c r="Y154" s="133"/>
      <c r="Z154" s="133"/>
      <c r="AA154" s="133"/>
      <c r="AB154" s="133"/>
      <c r="AC154" s="133"/>
      <c r="AD154" s="133"/>
      <c r="AE154" s="133"/>
      <c r="AF154" s="133"/>
      <c r="AG154" s="172"/>
      <c r="AH154" s="172"/>
      <c r="AI154" s="172"/>
      <c r="AJ154" s="172"/>
      <c r="AK154" s="172"/>
    </row>
    <row r="155" spans="2:37" hidden="1" x14ac:dyDescent="0.25">
      <c r="B155" s="133"/>
      <c r="C155" s="133"/>
      <c r="D155" s="133"/>
      <c r="E155" s="133"/>
      <c r="F155" s="133"/>
      <c r="G155" s="133"/>
      <c r="H155" s="133"/>
      <c r="I155" s="133"/>
      <c r="J155" s="133"/>
      <c r="K155" s="133"/>
      <c r="L155" s="133"/>
      <c r="M155" s="133"/>
      <c r="T155" s="133"/>
      <c r="U155" s="133"/>
      <c r="V155" s="133"/>
      <c r="W155" s="133"/>
      <c r="X155" s="133"/>
      <c r="Y155" s="133"/>
      <c r="Z155" s="133"/>
      <c r="AA155" s="133"/>
      <c r="AB155" s="133"/>
      <c r="AC155" s="133"/>
      <c r="AD155" s="133"/>
      <c r="AE155" s="133"/>
      <c r="AF155" s="133"/>
      <c r="AG155" s="172"/>
      <c r="AH155" s="172"/>
      <c r="AI155" s="172"/>
      <c r="AJ155" s="172"/>
      <c r="AK155" s="172"/>
    </row>
    <row r="156" spans="2:37" hidden="1" x14ac:dyDescent="0.25">
      <c r="B156" s="133"/>
      <c r="C156" s="133"/>
      <c r="D156" s="133"/>
      <c r="E156" s="133"/>
      <c r="F156" s="133"/>
      <c r="G156" s="133"/>
      <c r="H156" s="133"/>
      <c r="I156" s="133"/>
      <c r="J156" s="133"/>
      <c r="K156" s="133"/>
      <c r="L156" s="133"/>
      <c r="M156" s="133"/>
      <c r="T156" s="133"/>
      <c r="U156" s="133"/>
      <c r="V156" s="133"/>
      <c r="W156" s="133"/>
      <c r="X156" s="133"/>
      <c r="Y156" s="133"/>
      <c r="Z156" s="133"/>
      <c r="AA156" s="133"/>
      <c r="AB156" s="133"/>
      <c r="AC156" s="133"/>
      <c r="AD156" s="133"/>
      <c r="AE156" s="133"/>
      <c r="AF156" s="133"/>
      <c r="AG156" s="172"/>
      <c r="AH156" s="172"/>
      <c r="AI156" s="172"/>
      <c r="AJ156" s="172"/>
      <c r="AK156" s="172"/>
    </row>
    <row r="157" spans="2:37" hidden="1" x14ac:dyDescent="0.25">
      <c r="B157" s="133"/>
      <c r="C157" s="133"/>
      <c r="D157" s="133"/>
      <c r="E157" s="133"/>
      <c r="F157" s="133"/>
      <c r="G157" s="133"/>
      <c r="H157" s="133"/>
      <c r="I157" s="133"/>
      <c r="J157" s="133"/>
      <c r="K157" s="133"/>
      <c r="L157" s="133"/>
      <c r="M157" s="133"/>
      <c r="T157" s="133"/>
      <c r="U157" s="133"/>
      <c r="V157" s="133"/>
      <c r="W157" s="133"/>
      <c r="X157" s="133"/>
      <c r="Y157" s="133"/>
      <c r="Z157" s="133"/>
      <c r="AA157" s="133"/>
      <c r="AB157" s="133"/>
      <c r="AC157" s="133"/>
      <c r="AD157" s="133"/>
      <c r="AE157" s="133"/>
      <c r="AF157" s="133"/>
      <c r="AG157" s="172"/>
      <c r="AH157" s="172"/>
      <c r="AI157" s="172"/>
      <c r="AJ157" s="172"/>
      <c r="AK157" s="172"/>
    </row>
    <row r="158" spans="2:37" hidden="1" x14ac:dyDescent="0.25">
      <c r="B158" s="133"/>
      <c r="C158" s="133"/>
      <c r="D158" s="133"/>
      <c r="E158" s="133"/>
      <c r="F158" s="133"/>
      <c r="G158" s="133"/>
      <c r="H158" s="133"/>
      <c r="I158" s="133"/>
      <c r="J158" s="133"/>
      <c r="K158" s="133"/>
      <c r="L158" s="133"/>
      <c r="M158" s="133"/>
      <c r="T158" s="133"/>
      <c r="U158" s="133"/>
      <c r="V158" s="133"/>
      <c r="W158" s="133"/>
      <c r="X158" s="133"/>
      <c r="Y158" s="133"/>
      <c r="Z158" s="133"/>
      <c r="AA158" s="133"/>
      <c r="AB158" s="133"/>
      <c r="AC158" s="133"/>
      <c r="AD158" s="133"/>
      <c r="AE158" s="133"/>
      <c r="AF158" s="133"/>
      <c r="AG158" s="172"/>
      <c r="AH158" s="172"/>
      <c r="AI158" s="172"/>
      <c r="AJ158" s="172"/>
      <c r="AK158" s="172"/>
    </row>
    <row r="159" spans="2:37" hidden="1" x14ac:dyDescent="0.25">
      <c r="B159" s="133"/>
      <c r="C159" s="133"/>
      <c r="D159" s="133"/>
      <c r="E159" s="133"/>
      <c r="F159" s="133"/>
      <c r="G159" s="133"/>
      <c r="H159" s="133"/>
      <c r="I159" s="133"/>
      <c r="J159" s="133"/>
      <c r="K159" s="133"/>
      <c r="L159" s="133"/>
      <c r="M159" s="133"/>
      <c r="T159" s="133"/>
      <c r="U159" s="133"/>
      <c r="V159" s="133"/>
      <c r="W159" s="133"/>
      <c r="X159" s="133"/>
      <c r="Y159" s="133"/>
      <c r="Z159" s="133"/>
      <c r="AA159" s="133"/>
      <c r="AB159" s="133"/>
      <c r="AC159" s="133"/>
      <c r="AD159" s="133"/>
      <c r="AE159" s="133"/>
      <c r="AF159" s="133"/>
      <c r="AG159" s="172"/>
      <c r="AH159" s="172"/>
      <c r="AI159" s="172"/>
      <c r="AJ159" s="172"/>
      <c r="AK159" s="172"/>
    </row>
    <row r="160" spans="2:37" hidden="1" x14ac:dyDescent="0.25">
      <c r="B160" s="133"/>
      <c r="C160" s="133"/>
      <c r="D160" s="133"/>
      <c r="E160" s="133"/>
      <c r="F160" s="133"/>
      <c r="G160" s="133"/>
      <c r="H160" s="133"/>
      <c r="I160" s="133"/>
      <c r="J160" s="133"/>
      <c r="K160" s="133"/>
      <c r="L160" s="133"/>
      <c r="M160" s="133"/>
      <c r="T160" s="133"/>
      <c r="U160" s="133"/>
      <c r="V160" s="133"/>
      <c r="W160" s="133"/>
      <c r="X160" s="133"/>
      <c r="Y160" s="133"/>
      <c r="Z160" s="133"/>
      <c r="AA160" s="133"/>
      <c r="AB160" s="133"/>
      <c r="AC160" s="133"/>
      <c r="AD160" s="133"/>
      <c r="AE160" s="133"/>
      <c r="AF160" s="133"/>
      <c r="AG160" s="172"/>
      <c r="AH160" s="172"/>
      <c r="AI160" s="172"/>
      <c r="AJ160" s="172"/>
      <c r="AK160" s="172"/>
    </row>
    <row r="161" spans="2:37" hidden="1" x14ac:dyDescent="0.25">
      <c r="B161" s="133"/>
      <c r="C161" s="133"/>
      <c r="D161" s="133"/>
      <c r="E161" s="133"/>
      <c r="F161" s="133"/>
      <c r="G161" s="133"/>
      <c r="H161" s="133"/>
      <c r="I161" s="133"/>
      <c r="J161" s="133"/>
      <c r="K161" s="133"/>
      <c r="L161" s="133"/>
      <c r="M161" s="133"/>
      <c r="T161" s="133"/>
      <c r="U161" s="133"/>
      <c r="V161" s="133"/>
      <c r="W161" s="133"/>
      <c r="X161" s="133"/>
      <c r="Y161" s="133"/>
      <c r="Z161" s="133"/>
      <c r="AA161" s="133"/>
      <c r="AB161" s="133"/>
      <c r="AC161" s="133"/>
      <c r="AD161" s="133"/>
      <c r="AE161" s="133"/>
      <c r="AF161" s="133"/>
      <c r="AG161" s="172"/>
      <c r="AH161" s="172"/>
      <c r="AI161" s="172"/>
      <c r="AJ161" s="172"/>
      <c r="AK161" s="172"/>
    </row>
    <row r="162" spans="2:37" hidden="1" x14ac:dyDescent="0.25">
      <c r="B162" s="133"/>
      <c r="C162" s="133"/>
      <c r="D162" s="133"/>
      <c r="E162" s="133"/>
      <c r="F162" s="133"/>
      <c r="G162" s="133"/>
      <c r="H162" s="133"/>
      <c r="I162" s="133"/>
      <c r="J162" s="133"/>
      <c r="K162" s="133"/>
      <c r="L162" s="133"/>
      <c r="M162" s="133"/>
      <c r="T162" s="133"/>
      <c r="U162" s="133"/>
      <c r="V162" s="133"/>
      <c r="W162" s="133"/>
      <c r="X162" s="133"/>
      <c r="Y162" s="133"/>
      <c r="Z162" s="133"/>
      <c r="AA162" s="133"/>
      <c r="AB162" s="133"/>
      <c r="AC162" s="133"/>
      <c r="AD162" s="133"/>
      <c r="AE162" s="133"/>
      <c r="AF162" s="133"/>
      <c r="AG162" s="172"/>
      <c r="AH162" s="172"/>
      <c r="AI162" s="172"/>
      <c r="AJ162" s="172"/>
      <c r="AK162" s="172"/>
    </row>
    <row r="163" spans="2:37" hidden="1" x14ac:dyDescent="0.25">
      <c r="B163" s="133"/>
      <c r="C163" s="133"/>
      <c r="D163" s="133"/>
      <c r="E163" s="133"/>
      <c r="F163" s="133"/>
      <c r="G163" s="133"/>
      <c r="H163" s="133"/>
      <c r="I163" s="133"/>
      <c r="J163" s="133"/>
      <c r="K163" s="133"/>
      <c r="L163" s="133"/>
      <c r="M163" s="133"/>
      <c r="T163" s="133"/>
      <c r="U163" s="133"/>
      <c r="V163" s="133"/>
      <c r="W163" s="133"/>
      <c r="X163" s="133"/>
      <c r="Y163" s="133"/>
      <c r="Z163" s="133"/>
      <c r="AA163" s="133"/>
      <c r="AB163" s="133"/>
      <c r="AC163" s="133"/>
      <c r="AD163" s="133"/>
      <c r="AE163" s="133"/>
      <c r="AF163" s="133"/>
      <c r="AG163" s="172"/>
      <c r="AH163" s="172"/>
      <c r="AI163" s="172"/>
      <c r="AJ163" s="172"/>
      <c r="AK163" s="172"/>
    </row>
    <row r="164" spans="2:37" hidden="1" x14ac:dyDescent="0.25">
      <c r="B164" s="133"/>
      <c r="C164" s="133"/>
      <c r="D164" s="133"/>
      <c r="E164" s="133"/>
      <c r="F164" s="133"/>
      <c r="G164" s="133"/>
      <c r="H164" s="133"/>
      <c r="I164" s="133"/>
      <c r="J164" s="133"/>
      <c r="K164" s="133"/>
      <c r="L164" s="133"/>
      <c r="M164" s="133"/>
      <c r="T164" s="133"/>
      <c r="U164" s="133"/>
      <c r="V164" s="133"/>
      <c r="W164" s="133"/>
      <c r="X164" s="133"/>
      <c r="Y164" s="133"/>
      <c r="Z164" s="133"/>
      <c r="AA164" s="133"/>
      <c r="AB164" s="133"/>
      <c r="AC164" s="133"/>
      <c r="AD164" s="133"/>
      <c r="AE164" s="133"/>
      <c r="AF164" s="133"/>
      <c r="AG164" s="172"/>
      <c r="AH164" s="172"/>
      <c r="AI164" s="172"/>
      <c r="AJ164" s="172"/>
      <c r="AK164" s="172"/>
    </row>
    <row r="165" spans="2:37" hidden="1" x14ac:dyDescent="0.25">
      <c r="B165" s="133"/>
      <c r="C165" s="133"/>
      <c r="D165" s="133"/>
      <c r="E165" s="133"/>
      <c r="F165" s="133"/>
      <c r="G165" s="133"/>
      <c r="H165" s="133"/>
      <c r="I165" s="133"/>
      <c r="J165" s="133"/>
      <c r="K165" s="133"/>
      <c r="L165" s="133"/>
      <c r="M165" s="133"/>
      <c r="T165" s="133"/>
      <c r="U165" s="133"/>
      <c r="V165" s="133"/>
      <c r="W165" s="133"/>
      <c r="X165" s="133"/>
      <c r="Y165" s="133"/>
      <c r="Z165" s="133"/>
      <c r="AA165" s="133"/>
      <c r="AB165" s="133"/>
      <c r="AC165" s="133"/>
      <c r="AD165" s="133"/>
      <c r="AE165" s="133"/>
      <c r="AF165" s="133"/>
      <c r="AG165" s="172"/>
      <c r="AH165" s="172"/>
      <c r="AI165" s="172"/>
      <c r="AJ165" s="172"/>
      <c r="AK165" s="172"/>
    </row>
    <row r="166" spans="2:37" hidden="1" x14ac:dyDescent="0.25">
      <c r="B166" s="133"/>
      <c r="C166" s="133"/>
      <c r="D166" s="133"/>
      <c r="E166" s="133"/>
      <c r="F166" s="133"/>
      <c r="G166" s="133"/>
      <c r="H166" s="133"/>
      <c r="I166" s="133"/>
      <c r="J166" s="133"/>
      <c r="K166" s="133"/>
      <c r="L166" s="133"/>
      <c r="M166" s="133"/>
      <c r="T166" s="133"/>
      <c r="U166" s="133"/>
      <c r="V166" s="133"/>
      <c r="W166" s="133"/>
      <c r="X166" s="133"/>
      <c r="Y166" s="133"/>
      <c r="Z166" s="133"/>
      <c r="AA166" s="133"/>
      <c r="AB166" s="133"/>
      <c r="AC166" s="133"/>
      <c r="AD166" s="133"/>
      <c r="AE166" s="133"/>
      <c r="AF166" s="133"/>
      <c r="AG166" s="172"/>
      <c r="AH166" s="172"/>
      <c r="AI166" s="172"/>
      <c r="AJ166" s="172"/>
      <c r="AK166" s="172"/>
    </row>
    <row r="167" spans="2:37" hidden="1" x14ac:dyDescent="0.25">
      <c r="B167" s="133"/>
      <c r="C167" s="133"/>
      <c r="D167" s="133"/>
      <c r="E167" s="133"/>
      <c r="F167" s="133"/>
      <c r="G167" s="133"/>
      <c r="H167" s="133"/>
      <c r="I167" s="133"/>
      <c r="J167" s="133"/>
      <c r="K167" s="133"/>
      <c r="L167" s="133"/>
      <c r="M167" s="133"/>
      <c r="T167" s="133"/>
      <c r="U167" s="133"/>
      <c r="V167" s="133"/>
      <c r="W167" s="133"/>
      <c r="X167" s="133"/>
      <c r="Y167" s="133"/>
      <c r="Z167" s="133"/>
      <c r="AA167" s="133"/>
      <c r="AB167" s="133"/>
      <c r="AC167" s="133"/>
      <c r="AD167" s="133"/>
      <c r="AE167" s="133"/>
      <c r="AF167" s="133"/>
      <c r="AG167" s="172"/>
      <c r="AH167" s="172"/>
      <c r="AI167" s="172"/>
      <c r="AJ167" s="172"/>
      <c r="AK167" s="172"/>
    </row>
    <row r="168" spans="2:37" hidden="1" x14ac:dyDescent="0.25">
      <c r="B168" s="133"/>
      <c r="D168" s="133"/>
      <c r="E168" s="133"/>
      <c r="F168" s="133"/>
      <c r="G168" s="133"/>
      <c r="H168" s="133"/>
      <c r="I168" s="133"/>
      <c r="J168" s="133"/>
      <c r="K168" s="133"/>
      <c r="L168" s="133"/>
      <c r="M168" s="133"/>
      <c r="T168" s="133"/>
      <c r="U168" s="133"/>
      <c r="V168" s="133"/>
      <c r="W168" s="133"/>
      <c r="X168" s="133"/>
      <c r="Y168" s="133"/>
      <c r="Z168" s="133"/>
      <c r="AA168" s="133"/>
      <c r="AB168" s="133"/>
      <c r="AC168" s="133"/>
      <c r="AD168" s="133"/>
      <c r="AE168" s="133"/>
      <c r="AF168" s="133"/>
      <c r="AG168" s="172"/>
      <c r="AH168" s="172"/>
      <c r="AI168" s="172"/>
      <c r="AJ168" s="172"/>
      <c r="AK168" s="172"/>
    </row>
    <row r="169" spans="2:37" hidden="1" x14ac:dyDescent="0.25">
      <c r="B169" s="133"/>
      <c r="D169" s="133"/>
      <c r="E169" s="133"/>
      <c r="F169" s="133"/>
      <c r="G169" s="133"/>
      <c r="H169" s="133"/>
      <c r="I169" s="133"/>
      <c r="J169" s="133"/>
      <c r="K169" s="133"/>
      <c r="L169" s="133"/>
      <c r="M169" s="133"/>
      <c r="T169" s="133"/>
      <c r="U169" s="133"/>
      <c r="V169" s="133"/>
      <c r="W169" s="133"/>
      <c r="X169" s="133"/>
      <c r="Y169" s="133"/>
      <c r="Z169" s="133"/>
      <c r="AA169" s="133"/>
      <c r="AB169" s="133"/>
      <c r="AC169" s="133"/>
      <c r="AD169" s="133"/>
      <c r="AE169" s="133"/>
      <c r="AF169" s="133"/>
      <c r="AG169" s="172"/>
      <c r="AH169" s="172"/>
      <c r="AI169" s="172"/>
      <c r="AJ169" s="172"/>
      <c r="AK169" s="172"/>
    </row>
    <row r="170" spans="2:37" hidden="1" x14ac:dyDescent="0.25">
      <c r="B170" s="133"/>
      <c r="D170" s="133"/>
      <c r="E170" s="133"/>
      <c r="F170" s="133"/>
      <c r="G170" s="133"/>
      <c r="H170" s="133"/>
      <c r="I170" s="133"/>
      <c r="J170" s="133"/>
      <c r="K170" s="133"/>
      <c r="L170" s="133"/>
      <c r="M170" s="133"/>
      <c r="T170" s="133"/>
      <c r="U170" s="133"/>
      <c r="V170" s="133"/>
      <c r="W170" s="133"/>
      <c r="X170" s="133"/>
      <c r="Y170" s="133"/>
      <c r="Z170" s="133"/>
      <c r="AA170" s="133"/>
      <c r="AB170" s="133"/>
      <c r="AC170" s="133"/>
      <c r="AD170" s="133"/>
      <c r="AE170" s="133"/>
      <c r="AF170" s="133"/>
      <c r="AG170" s="172"/>
      <c r="AH170" s="172"/>
      <c r="AI170" s="172"/>
      <c r="AJ170" s="172"/>
      <c r="AK170" s="172"/>
    </row>
    <row r="171" spans="2:37" hidden="1" x14ac:dyDescent="0.25">
      <c r="B171" s="133"/>
      <c r="D171" s="133"/>
      <c r="E171" s="133"/>
      <c r="F171" s="133"/>
      <c r="G171" s="133"/>
      <c r="H171" s="133"/>
      <c r="I171" s="133"/>
      <c r="J171" s="133"/>
      <c r="K171" s="133"/>
      <c r="L171" s="133"/>
      <c r="M171" s="133"/>
      <c r="T171" s="133"/>
      <c r="U171" s="133"/>
      <c r="V171" s="133"/>
      <c r="W171" s="133"/>
      <c r="X171" s="133"/>
      <c r="Y171" s="133"/>
      <c r="Z171" s="133"/>
      <c r="AA171" s="133"/>
      <c r="AB171" s="133"/>
      <c r="AC171" s="133"/>
      <c r="AD171" s="133"/>
      <c r="AE171" s="133"/>
      <c r="AF171" s="133"/>
      <c r="AG171" s="172"/>
      <c r="AH171" s="172"/>
      <c r="AI171" s="172"/>
      <c r="AJ171" s="172"/>
      <c r="AK171" s="172"/>
    </row>
    <row r="172" spans="2:37" hidden="1" x14ac:dyDescent="0.25">
      <c r="B172" s="133"/>
      <c r="D172" s="133"/>
      <c r="E172" s="133"/>
      <c r="F172" s="133"/>
      <c r="G172" s="133"/>
      <c r="H172" s="133"/>
      <c r="I172" s="133"/>
      <c r="J172" s="133"/>
      <c r="K172" s="133"/>
      <c r="L172" s="133"/>
      <c r="M172" s="133"/>
      <c r="T172" s="133"/>
      <c r="U172" s="133"/>
      <c r="V172" s="133"/>
      <c r="W172" s="133"/>
      <c r="X172" s="133"/>
      <c r="Y172" s="133"/>
      <c r="Z172" s="133"/>
      <c r="AA172" s="133"/>
      <c r="AB172" s="133"/>
      <c r="AC172" s="133"/>
      <c r="AD172" s="133"/>
      <c r="AE172" s="133"/>
      <c r="AF172" s="133"/>
      <c r="AG172" s="172"/>
      <c r="AH172" s="172"/>
      <c r="AI172" s="172"/>
      <c r="AJ172" s="172"/>
      <c r="AK172" s="172"/>
    </row>
    <row r="173" spans="2:37" hidden="1" x14ac:dyDescent="0.25">
      <c r="B173" s="133"/>
      <c r="D173" s="133"/>
      <c r="E173" s="133"/>
      <c r="F173" s="133"/>
      <c r="G173" s="133"/>
      <c r="H173" s="133"/>
      <c r="I173" s="133"/>
      <c r="J173" s="133"/>
      <c r="K173" s="133"/>
      <c r="L173" s="133"/>
      <c r="M173" s="133"/>
      <c r="T173" s="133"/>
      <c r="U173" s="133"/>
      <c r="V173" s="133"/>
      <c r="W173" s="133"/>
      <c r="X173" s="133"/>
      <c r="Y173" s="133"/>
      <c r="Z173" s="133"/>
      <c r="AA173" s="133"/>
      <c r="AB173" s="133"/>
      <c r="AC173" s="133"/>
      <c r="AD173" s="133"/>
      <c r="AE173" s="133"/>
      <c r="AF173" s="133"/>
      <c r="AG173" s="172"/>
      <c r="AH173" s="172"/>
      <c r="AI173" s="172"/>
      <c r="AJ173" s="172"/>
      <c r="AK173" s="172"/>
    </row>
    <row r="174" spans="2:37" hidden="1" x14ac:dyDescent="0.25">
      <c r="B174" s="133"/>
      <c r="D174" s="133"/>
      <c r="E174" s="133"/>
      <c r="F174" s="133"/>
      <c r="G174" s="133"/>
      <c r="H174" s="133"/>
      <c r="I174" s="133"/>
      <c r="J174" s="133"/>
      <c r="K174" s="133"/>
      <c r="L174" s="133"/>
      <c r="M174" s="133"/>
      <c r="T174" s="133"/>
      <c r="U174" s="133"/>
      <c r="V174" s="133"/>
      <c r="W174" s="133"/>
      <c r="X174" s="133"/>
      <c r="Y174" s="133"/>
      <c r="Z174" s="133"/>
      <c r="AA174" s="133"/>
      <c r="AB174" s="133"/>
      <c r="AC174" s="133"/>
      <c r="AD174" s="133"/>
      <c r="AE174" s="133"/>
      <c r="AF174" s="133"/>
      <c r="AG174" s="172"/>
      <c r="AH174" s="172"/>
      <c r="AI174" s="172"/>
      <c r="AJ174" s="172"/>
      <c r="AK174" s="172"/>
    </row>
    <row r="175" spans="2:37" hidden="1" x14ac:dyDescent="0.25">
      <c r="B175" s="133"/>
      <c r="D175" s="133"/>
      <c r="E175" s="133"/>
      <c r="F175" s="133"/>
      <c r="G175" s="133"/>
      <c r="H175" s="133"/>
      <c r="I175" s="133"/>
      <c r="J175" s="133"/>
      <c r="K175" s="133"/>
      <c r="L175" s="133"/>
      <c r="M175" s="133"/>
      <c r="T175" s="133"/>
      <c r="U175" s="133"/>
      <c r="V175" s="133"/>
      <c r="W175" s="133"/>
      <c r="X175" s="133"/>
      <c r="Y175" s="133"/>
      <c r="Z175" s="133"/>
      <c r="AA175" s="133"/>
      <c r="AB175" s="133"/>
      <c r="AC175" s="133"/>
      <c r="AD175" s="133"/>
      <c r="AE175" s="133"/>
      <c r="AF175" s="133"/>
      <c r="AG175" s="172"/>
      <c r="AH175" s="172"/>
      <c r="AI175" s="172"/>
      <c r="AJ175" s="172"/>
      <c r="AK175" s="172"/>
    </row>
    <row r="176" spans="2:37" hidden="1" x14ac:dyDescent="0.25">
      <c r="B176" s="133"/>
      <c r="D176" s="133"/>
      <c r="E176" s="133"/>
      <c r="F176" s="133"/>
      <c r="G176" s="133"/>
      <c r="H176" s="133"/>
      <c r="I176" s="133"/>
      <c r="J176" s="133"/>
      <c r="K176" s="133"/>
      <c r="L176" s="133"/>
      <c r="M176" s="133"/>
      <c r="T176" s="133"/>
      <c r="U176" s="133"/>
      <c r="V176" s="133"/>
      <c r="W176" s="133"/>
      <c r="X176" s="133"/>
      <c r="Y176" s="133"/>
      <c r="Z176" s="133"/>
      <c r="AA176" s="133"/>
      <c r="AB176" s="133"/>
      <c r="AC176" s="133"/>
      <c r="AD176" s="133"/>
      <c r="AE176" s="133"/>
      <c r="AF176" s="133"/>
      <c r="AG176" s="172"/>
      <c r="AH176" s="172"/>
      <c r="AI176" s="172"/>
      <c r="AJ176" s="172"/>
      <c r="AK176" s="172"/>
    </row>
    <row r="177" spans="2:36" hidden="1" x14ac:dyDescent="0.25">
      <c r="B177" s="133"/>
      <c r="D177" s="133"/>
      <c r="E177" s="133"/>
      <c r="F177" s="133"/>
      <c r="G177" s="133"/>
      <c r="H177" s="133"/>
      <c r="I177" s="133"/>
      <c r="J177" s="133"/>
      <c r="K177" s="133"/>
      <c r="L177" s="133"/>
      <c r="M177" s="133"/>
      <c r="T177" s="133"/>
      <c r="U177" s="133"/>
      <c r="V177" s="133"/>
      <c r="W177" s="133"/>
      <c r="X177" s="133"/>
      <c r="Y177" s="133"/>
      <c r="Z177" s="133"/>
      <c r="AA177" s="133"/>
      <c r="AB177" s="133"/>
      <c r="AC177" s="133"/>
      <c r="AD177" s="133"/>
      <c r="AE177" s="133"/>
      <c r="AF177" s="133"/>
      <c r="AG177" s="133"/>
      <c r="AH177" s="133"/>
      <c r="AI177" s="133"/>
      <c r="AJ177" s="133"/>
    </row>
    <row r="178" spans="2:36" hidden="1" x14ac:dyDescent="0.25">
      <c r="B178" s="133"/>
      <c r="D178" s="133"/>
      <c r="E178" s="133"/>
      <c r="F178" s="133"/>
      <c r="G178" s="133"/>
      <c r="H178" s="133"/>
      <c r="I178" s="133"/>
      <c r="J178" s="133"/>
      <c r="K178" s="133"/>
      <c r="L178" s="133"/>
      <c r="M178" s="133"/>
      <c r="T178" s="133"/>
      <c r="U178" s="133"/>
      <c r="V178" s="133"/>
      <c r="W178" s="133"/>
      <c r="X178" s="133"/>
      <c r="Y178" s="133"/>
      <c r="Z178" s="133"/>
      <c r="AA178" s="133"/>
      <c r="AB178" s="133"/>
      <c r="AC178" s="133"/>
      <c r="AD178" s="133"/>
      <c r="AE178" s="133"/>
      <c r="AF178" s="133"/>
      <c r="AG178" s="133"/>
      <c r="AH178" s="133"/>
      <c r="AI178" s="133"/>
      <c r="AJ178" s="133"/>
    </row>
    <row r="179" spans="2:36" hidden="1" x14ac:dyDescent="0.25">
      <c r="B179" s="133"/>
      <c r="D179" s="133"/>
      <c r="E179" s="133"/>
      <c r="F179" s="133"/>
      <c r="G179" s="133"/>
      <c r="H179" s="133"/>
      <c r="I179" s="133"/>
      <c r="J179" s="133"/>
      <c r="K179" s="133"/>
      <c r="L179" s="133"/>
      <c r="M179" s="133"/>
      <c r="T179" s="133"/>
      <c r="U179" s="133"/>
      <c r="V179" s="133"/>
      <c r="W179" s="133"/>
      <c r="X179" s="133"/>
      <c r="Y179" s="133"/>
      <c r="Z179" s="133"/>
      <c r="AA179" s="133"/>
      <c r="AB179" s="133"/>
      <c r="AC179" s="133"/>
      <c r="AD179" s="133"/>
      <c r="AE179" s="133"/>
      <c r="AF179" s="133"/>
      <c r="AG179" s="133"/>
      <c r="AH179" s="133"/>
      <c r="AI179" s="133"/>
      <c r="AJ179" s="133"/>
    </row>
    <row r="180" spans="2:36" hidden="1" x14ac:dyDescent="0.25">
      <c r="B180" s="133"/>
      <c r="D180" s="133"/>
      <c r="E180" s="133"/>
      <c r="F180" s="133"/>
      <c r="G180" s="133"/>
      <c r="H180" s="133"/>
      <c r="I180" s="133"/>
      <c r="J180" s="133"/>
      <c r="K180" s="133"/>
      <c r="L180" s="133"/>
      <c r="M180" s="133"/>
      <c r="T180" s="133"/>
      <c r="U180" s="133"/>
      <c r="V180" s="133"/>
      <c r="W180" s="133"/>
      <c r="X180" s="133"/>
      <c r="Y180" s="133"/>
      <c r="Z180" s="133"/>
      <c r="AA180" s="133"/>
      <c r="AB180" s="133"/>
      <c r="AC180" s="133"/>
      <c r="AD180" s="133"/>
      <c r="AE180" s="133"/>
      <c r="AF180" s="133"/>
      <c r="AG180" s="133"/>
      <c r="AH180" s="133"/>
      <c r="AI180" s="133"/>
      <c r="AJ180" s="133"/>
    </row>
    <row r="181" spans="2:36" hidden="1" x14ac:dyDescent="0.25">
      <c r="B181" s="133"/>
      <c r="D181" s="133"/>
      <c r="E181" s="133"/>
      <c r="F181" s="133"/>
      <c r="G181" s="133"/>
      <c r="H181" s="133"/>
      <c r="I181" s="133"/>
      <c r="J181" s="133"/>
      <c r="K181" s="133"/>
      <c r="L181" s="133"/>
      <c r="M181" s="133"/>
      <c r="T181" s="133"/>
      <c r="U181" s="133"/>
      <c r="V181" s="133"/>
      <c r="W181" s="133"/>
      <c r="X181" s="133"/>
      <c r="Y181" s="133"/>
      <c r="Z181" s="133"/>
      <c r="AA181" s="133"/>
      <c r="AB181" s="133"/>
      <c r="AC181" s="133"/>
      <c r="AD181" s="133"/>
      <c r="AE181" s="133"/>
      <c r="AF181" s="133"/>
      <c r="AG181" s="133"/>
      <c r="AH181" s="133"/>
      <c r="AI181" s="133"/>
      <c r="AJ181" s="133"/>
    </row>
    <row r="182" spans="2:36" hidden="1" x14ac:dyDescent="0.25">
      <c r="B182" s="133"/>
      <c r="D182" s="133"/>
      <c r="E182" s="133"/>
      <c r="F182" s="133"/>
      <c r="G182" s="133"/>
      <c r="H182" s="133"/>
      <c r="I182" s="133"/>
      <c r="J182" s="133"/>
      <c r="K182" s="133"/>
      <c r="L182" s="133"/>
      <c r="M182" s="133"/>
      <c r="T182" s="133"/>
      <c r="U182" s="133"/>
      <c r="V182" s="133"/>
      <c r="W182" s="133"/>
      <c r="X182" s="133"/>
      <c r="Y182" s="133"/>
      <c r="Z182" s="133"/>
      <c r="AA182" s="133"/>
      <c r="AB182" s="133"/>
      <c r="AC182" s="133"/>
      <c r="AD182" s="133"/>
      <c r="AE182" s="133"/>
      <c r="AF182" s="133"/>
      <c r="AG182" s="133"/>
      <c r="AH182" s="133"/>
      <c r="AI182" s="133"/>
      <c r="AJ182" s="133"/>
    </row>
    <row r="183" spans="2:36" hidden="1" x14ac:dyDescent="0.25">
      <c r="B183" s="133"/>
      <c r="D183" s="133"/>
      <c r="E183" s="133"/>
      <c r="F183" s="133"/>
      <c r="G183" s="133"/>
      <c r="H183" s="133"/>
      <c r="I183" s="133"/>
      <c r="J183" s="133"/>
      <c r="K183" s="133"/>
      <c r="L183" s="133"/>
      <c r="M183" s="133"/>
      <c r="T183" s="133"/>
      <c r="U183" s="133"/>
      <c r="V183" s="133"/>
      <c r="W183" s="133"/>
      <c r="X183" s="133"/>
      <c r="Y183" s="133"/>
      <c r="Z183" s="133"/>
      <c r="AA183" s="133"/>
      <c r="AB183" s="133"/>
      <c r="AC183" s="133"/>
      <c r="AD183" s="133"/>
      <c r="AE183" s="133"/>
      <c r="AF183" s="133"/>
      <c r="AG183" s="133"/>
      <c r="AH183" s="133"/>
      <c r="AI183" s="133"/>
      <c r="AJ183" s="133"/>
    </row>
    <row r="184" spans="2:36" hidden="1" x14ac:dyDescent="0.25">
      <c r="B184" s="133"/>
      <c r="D184" s="133"/>
      <c r="E184" s="133"/>
      <c r="F184" s="133"/>
      <c r="G184" s="133"/>
      <c r="H184" s="133"/>
      <c r="I184" s="133"/>
      <c r="J184" s="133"/>
      <c r="K184" s="133"/>
      <c r="L184" s="133"/>
      <c r="M184" s="133"/>
      <c r="T184" s="133"/>
      <c r="U184" s="133"/>
      <c r="V184" s="133"/>
      <c r="W184" s="133"/>
      <c r="X184" s="133"/>
      <c r="Y184" s="133"/>
      <c r="Z184" s="133"/>
      <c r="AA184" s="133"/>
      <c r="AB184" s="133"/>
      <c r="AC184" s="133"/>
      <c r="AD184" s="133"/>
      <c r="AE184" s="133"/>
      <c r="AF184" s="133"/>
      <c r="AG184" s="133"/>
      <c r="AH184" s="133"/>
      <c r="AI184" s="133"/>
      <c r="AJ184" s="133"/>
    </row>
    <row r="185" spans="2:36" hidden="1" x14ac:dyDescent="0.25">
      <c r="B185" s="133"/>
      <c r="D185" s="133"/>
      <c r="E185" s="133"/>
      <c r="F185" s="133"/>
      <c r="G185" s="133"/>
      <c r="H185" s="133"/>
      <c r="I185" s="133"/>
      <c r="J185" s="133"/>
      <c r="K185" s="133"/>
      <c r="L185" s="133"/>
      <c r="M185" s="133"/>
      <c r="T185" s="133"/>
      <c r="U185" s="133"/>
      <c r="V185" s="133"/>
      <c r="W185" s="133"/>
      <c r="X185" s="133"/>
      <c r="Y185" s="133"/>
      <c r="Z185" s="133"/>
      <c r="AA185" s="133"/>
      <c r="AB185" s="133"/>
      <c r="AC185" s="133"/>
      <c r="AD185" s="133"/>
      <c r="AE185" s="133"/>
      <c r="AF185" s="133"/>
      <c r="AG185" s="133"/>
      <c r="AH185" s="133"/>
      <c r="AI185" s="133"/>
      <c r="AJ185" s="133"/>
    </row>
    <row r="186" spans="2:36" hidden="1" x14ac:dyDescent="0.25">
      <c r="B186" s="133"/>
      <c r="D186" s="133"/>
      <c r="E186" s="133"/>
      <c r="F186" s="133"/>
      <c r="G186" s="133"/>
      <c r="H186" s="133"/>
      <c r="I186" s="133"/>
      <c r="J186" s="133"/>
      <c r="K186" s="133"/>
      <c r="L186" s="133"/>
      <c r="M186" s="133"/>
      <c r="T186" s="133"/>
      <c r="U186" s="133"/>
      <c r="V186" s="133"/>
      <c r="W186" s="133"/>
      <c r="X186" s="133"/>
      <c r="Y186" s="133"/>
      <c r="Z186" s="133"/>
      <c r="AA186" s="133"/>
      <c r="AB186" s="133"/>
      <c r="AC186" s="133"/>
      <c r="AD186" s="133"/>
      <c r="AE186" s="133"/>
      <c r="AF186" s="133"/>
      <c r="AG186" s="133"/>
      <c r="AH186" s="133"/>
      <c r="AI186" s="133"/>
      <c r="AJ186" s="133"/>
    </row>
    <row r="187" spans="2:36" hidden="1" x14ac:dyDescent="0.25">
      <c r="B187" s="133"/>
      <c r="D187" s="133"/>
      <c r="E187" s="133"/>
      <c r="F187" s="133"/>
      <c r="G187" s="133"/>
      <c r="H187" s="133"/>
      <c r="I187" s="133"/>
      <c r="J187" s="133"/>
      <c r="K187" s="133"/>
      <c r="L187" s="133"/>
      <c r="M187" s="133"/>
      <c r="T187" s="133"/>
      <c r="U187" s="133"/>
      <c r="V187" s="133"/>
      <c r="W187" s="133"/>
      <c r="X187" s="133"/>
      <c r="Y187" s="133"/>
      <c r="Z187" s="133"/>
      <c r="AA187" s="133"/>
      <c r="AB187" s="133"/>
      <c r="AC187" s="133"/>
      <c r="AD187" s="133"/>
      <c r="AE187" s="133"/>
      <c r="AF187" s="133"/>
      <c r="AG187" s="133"/>
      <c r="AH187" s="133"/>
      <c r="AI187" s="133"/>
      <c r="AJ187" s="133"/>
    </row>
    <row r="188" spans="2:36" hidden="1" x14ac:dyDescent="0.25">
      <c r="B188" s="133"/>
      <c r="D188" s="133"/>
      <c r="E188" s="133"/>
      <c r="F188" s="133"/>
      <c r="G188" s="133"/>
      <c r="H188" s="133"/>
      <c r="I188" s="133"/>
      <c r="J188" s="133"/>
      <c r="K188" s="133"/>
      <c r="L188" s="133"/>
      <c r="M188" s="133"/>
      <c r="T188" s="133"/>
      <c r="U188" s="133"/>
      <c r="V188" s="133"/>
      <c r="W188" s="133"/>
      <c r="X188" s="133"/>
      <c r="Y188" s="133"/>
      <c r="Z188" s="133"/>
      <c r="AA188" s="133"/>
      <c r="AB188" s="133"/>
      <c r="AC188" s="133"/>
      <c r="AD188" s="133"/>
      <c r="AE188" s="133"/>
      <c r="AF188" s="133"/>
      <c r="AG188" s="133"/>
      <c r="AH188" s="133"/>
      <c r="AI188" s="133"/>
      <c r="AJ188" s="133"/>
    </row>
    <row r="189" spans="2:36" hidden="1" x14ac:dyDescent="0.25">
      <c r="B189" s="133"/>
      <c r="D189" s="133"/>
      <c r="E189" s="133"/>
      <c r="F189" s="133"/>
      <c r="G189" s="133"/>
      <c r="H189" s="133"/>
      <c r="I189" s="133"/>
      <c r="J189" s="133"/>
      <c r="K189" s="133"/>
      <c r="L189" s="133"/>
      <c r="M189" s="133"/>
      <c r="T189" s="133"/>
      <c r="U189" s="133"/>
      <c r="V189" s="133"/>
      <c r="W189" s="133"/>
      <c r="X189" s="133"/>
      <c r="Y189" s="133"/>
      <c r="Z189" s="133"/>
      <c r="AA189" s="133"/>
      <c r="AB189" s="133"/>
      <c r="AC189" s="133"/>
      <c r="AD189" s="133"/>
      <c r="AE189" s="133"/>
      <c r="AF189" s="133"/>
      <c r="AG189" s="133"/>
      <c r="AH189" s="133"/>
      <c r="AI189" s="133"/>
      <c r="AJ189" s="133"/>
    </row>
    <row r="190" spans="2:36" hidden="1" x14ac:dyDescent="0.25">
      <c r="B190" s="133"/>
      <c r="D190" s="133"/>
      <c r="E190" s="133"/>
      <c r="F190" s="133"/>
      <c r="G190" s="133"/>
      <c r="H190" s="133"/>
      <c r="I190" s="133"/>
      <c r="J190" s="133"/>
      <c r="K190" s="133"/>
      <c r="L190" s="133"/>
      <c r="M190" s="133"/>
      <c r="T190" s="133"/>
      <c r="U190" s="133"/>
      <c r="V190" s="133"/>
      <c r="W190" s="133"/>
      <c r="X190" s="133"/>
      <c r="Y190" s="133"/>
      <c r="Z190" s="133"/>
      <c r="AA190" s="133"/>
      <c r="AB190" s="133"/>
      <c r="AC190" s="133"/>
      <c r="AD190" s="133"/>
      <c r="AE190" s="133"/>
      <c r="AF190" s="133"/>
      <c r="AG190" s="133"/>
      <c r="AH190" s="133"/>
      <c r="AI190" s="133"/>
      <c r="AJ190" s="133"/>
    </row>
    <row r="191" spans="2:36" hidden="1" x14ac:dyDescent="0.25">
      <c r="B191" s="133"/>
      <c r="D191" s="133"/>
      <c r="E191" s="133"/>
      <c r="F191" s="133"/>
      <c r="G191" s="133"/>
      <c r="H191" s="133"/>
      <c r="I191" s="133"/>
      <c r="J191" s="133"/>
      <c r="K191" s="133"/>
      <c r="L191" s="133"/>
      <c r="M191" s="133"/>
      <c r="T191" s="133"/>
      <c r="U191" s="133"/>
      <c r="V191" s="133"/>
      <c r="W191" s="133"/>
      <c r="X191" s="133"/>
      <c r="Y191" s="133"/>
      <c r="Z191" s="133"/>
      <c r="AA191" s="133"/>
      <c r="AB191" s="133"/>
      <c r="AC191" s="133"/>
      <c r="AD191" s="133"/>
      <c r="AE191" s="133"/>
      <c r="AF191" s="133"/>
      <c r="AG191" s="133"/>
      <c r="AH191" s="133"/>
      <c r="AI191" s="133"/>
      <c r="AJ191" s="133"/>
    </row>
    <row r="192" spans="2:36" hidden="1" x14ac:dyDescent="0.25">
      <c r="B192" s="133"/>
      <c r="D192" s="133"/>
      <c r="E192" s="133"/>
      <c r="F192" s="133"/>
      <c r="G192" s="133"/>
      <c r="H192" s="133"/>
      <c r="I192" s="133"/>
      <c r="J192" s="133"/>
      <c r="K192" s="133"/>
      <c r="L192" s="133"/>
      <c r="M192" s="133"/>
      <c r="T192" s="133"/>
      <c r="U192" s="133"/>
      <c r="V192" s="133"/>
      <c r="W192" s="133"/>
      <c r="X192" s="133"/>
      <c r="Y192" s="133"/>
      <c r="Z192" s="133"/>
      <c r="AA192" s="133"/>
      <c r="AB192" s="133"/>
      <c r="AC192" s="133"/>
      <c r="AD192" s="133"/>
      <c r="AE192" s="133"/>
      <c r="AF192" s="133"/>
      <c r="AG192" s="133"/>
      <c r="AH192" s="133"/>
      <c r="AI192" s="133"/>
      <c r="AJ192" s="133"/>
    </row>
    <row r="193" spans="2:36" hidden="1" x14ac:dyDescent="0.25">
      <c r="B193" s="133"/>
      <c r="D193" s="133"/>
      <c r="E193" s="133"/>
      <c r="F193" s="133"/>
      <c r="G193" s="133"/>
      <c r="H193" s="133"/>
      <c r="I193" s="133"/>
      <c r="J193" s="133"/>
      <c r="K193" s="133"/>
      <c r="L193" s="133"/>
      <c r="M193" s="133"/>
      <c r="T193" s="133"/>
      <c r="U193" s="133"/>
      <c r="V193" s="133"/>
      <c r="W193" s="133"/>
      <c r="X193" s="133"/>
      <c r="Y193" s="133"/>
      <c r="Z193" s="133"/>
      <c r="AA193" s="133"/>
      <c r="AB193" s="133"/>
      <c r="AC193" s="133"/>
      <c r="AD193" s="133"/>
      <c r="AE193" s="133"/>
      <c r="AF193" s="133"/>
      <c r="AG193" s="133"/>
      <c r="AH193" s="133"/>
      <c r="AI193" s="133"/>
      <c r="AJ193" s="133"/>
    </row>
    <row r="194" spans="2:36" hidden="1" x14ac:dyDescent="0.25">
      <c r="B194" s="133"/>
      <c r="D194" s="133"/>
      <c r="E194" s="133"/>
      <c r="F194" s="133"/>
      <c r="G194" s="133"/>
      <c r="H194" s="133"/>
      <c r="I194" s="133"/>
      <c r="J194" s="133"/>
      <c r="K194" s="133"/>
      <c r="L194" s="133"/>
      <c r="M194" s="133"/>
      <c r="T194" s="133"/>
      <c r="U194" s="133"/>
      <c r="V194" s="133"/>
      <c r="W194" s="133"/>
      <c r="X194" s="133"/>
      <c r="Y194" s="133"/>
      <c r="Z194" s="133"/>
      <c r="AA194" s="133"/>
      <c r="AB194" s="133"/>
      <c r="AC194" s="133"/>
      <c r="AD194" s="133"/>
      <c r="AE194" s="133"/>
      <c r="AF194" s="133"/>
      <c r="AG194" s="133"/>
      <c r="AH194" s="133"/>
      <c r="AI194" s="133"/>
      <c r="AJ194" s="133"/>
    </row>
    <row r="195" spans="2:36" hidden="1" x14ac:dyDescent="0.25">
      <c r="B195" s="133"/>
      <c r="D195" s="133"/>
      <c r="E195" s="133"/>
      <c r="F195" s="133"/>
      <c r="G195" s="133"/>
      <c r="H195" s="133"/>
      <c r="I195" s="133"/>
      <c r="J195" s="133"/>
      <c r="K195" s="133"/>
      <c r="L195" s="133"/>
      <c r="M195" s="133"/>
      <c r="T195" s="133"/>
      <c r="U195" s="133"/>
      <c r="V195" s="133"/>
      <c r="W195" s="133"/>
      <c r="X195" s="133"/>
      <c r="Y195" s="133"/>
      <c r="Z195" s="133"/>
      <c r="AA195" s="133"/>
      <c r="AB195" s="133"/>
      <c r="AC195" s="133"/>
      <c r="AD195" s="133"/>
      <c r="AE195" s="133"/>
      <c r="AF195" s="133"/>
      <c r="AG195" s="133"/>
      <c r="AH195" s="133"/>
      <c r="AI195" s="133"/>
      <c r="AJ195" s="133"/>
    </row>
    <row r="196" spans="2:36" hidden="1" x14ac:dyDescent="0.25">
      <c r="B196" s="133"/>
      <c r="D196" s="133"/>
      <c r="E196" s="133"/>
      <c r="F196" s="133"/>
      <c r="G196" s="133"/>
      <c r="H196" s="133"/>
      <c r="I196" s="133"/>
      <c r="J196" s="133"/>
      <c r="K196" s="133"/>
      <c r="L196" s="133"/>
      <c r="M196" s="133"/>
      <c r="T196" s="133"/>
      <c r="U196" s="133"/>
      <c r="V196" s="133"/>
      <c r="W196" s="133"/>
      <c r="X196" s="133"/>
      <c r="Y196" s="133"/>
      <c r="Z196" s="133"/>
      <c r="AA196" s="133"/>
      <c r="AB196" s="133"/>
      <c r="AC196" s="133"/>
      <c r="AD196" s="133"/>
      <c r="AE196" s="133"/>
      <c r="AF196" s="133"/>
      <c r="AG196" s="133"/>
      <c r="AH196" s="133"/>
      <c r="AI196" s="133"/>
      <c r="AJ196" s="133"/>
    </row>
    <row r="197" spans="2:36" hidden="1" x14ac:dyDescent="0.25">
      <c r="B197" s="133"/>
      <c r="D197" s="133"/>
      <c r="E197" s="133"/>
      <c r="F197" s="133"/>
      <c r="G197" s="133"/>
      <c r="H197" s="133"/>
      <c r="I197" s="133"/>
      <c r="J197" s="133"/>
      <c r="K197" s="133"/>
      <c r="L197" s="133"/>
      <c r="M197" s="133"/>
      <c r="T197" s="133"/>
      <c r="U197" s="133"/>
      <c r="V197" s="133"/>
      <c r="W197" s="133"/>
      <c r="X197" s="133"/>
      <c r="Y197" s="133"/>
      <c r="Z197" s="133"/>
      <c r="AA197" s="133"/>
      <c r="AB197" s="133"/>
      <c r="AC197" s="133"/>
      <c r="AD197" s="133"/>
      <c r="AE197" s="133"/>
      <c r="AF197" s="133"/>
      <c r="AG197" s="133"/>
      <c r="AH197" s="133"/>
      <c r="AI197" s="133"/>
      <c r="AJ197" s="133"/>
    </row>
    <row r="198" spans="2:36" hidden="1" x14ac:dyDescent="0.25">
      <c r="B198" s="133"/>
      <c r="D198" s="133"/>
      <c r="E198" s="133"/>
      <c r="F198" s="133"/>
      <c r="G198" s="133"/>
      <c r="H198" s="133"/>
      <c r="I198" s="133"/>
      <c r="J198" s="133"/>
      <c r="K198" s="133"/>
      <c r="L198" s="133"/>
      <c r="M198" s="133"/>
      <c r="T198" s="133"/>
      <c r="U198" s="133"/>
      <c r="V198" s="133"/>
      <c r="W198" s="133"/>
      <c r="X198" s="133"/>
      <c r="Y198" s="133"/>
      <c r="Z198" s="133"/>
      <c r="AA198" s="133"/>
      <c r="AB198" s="133"/>
      <c r="AC198" s="133"/>
      <c r="AD198" s="133"/>
      <c r="AE198" s="133"/>
      <c r="AF198" s="133"/>
      <c r="AG198" s="133"/>
      <c r="AH198" s="133"/>
      <c r="AI198" s="133"/>
      <c r="AJ198" s="133"/>
    </row>
    <row r="199" spans="2:36" hidden="1" x14ac:dyDescent="0.25">
      <c r="B199" s="133"/>
      <c r="D199" s="133"/>
      <c r="E199" s="133"/>
      <c r="F199" s="133"/>
      <c r="G199" s="133"/>
      <c r="H199" s="133"/>
      <c r="I199" s="133"/>
      <c r="J199" s="133"/>
      <c r="K199" s="133"/>
      <c r="L199" s="133"/>
      <c r="M199" s="133"/>
      <c r="T199" s="133"/>
      <c r="U199" s="133"/>
      <c r="V199" s="133"/>
      <c r="W199" s="133"/>
      <c r="X199" s="133"/>
      <c r="Y199" s="133"/>
      <c r="Z199" s="133"/>
      <c r="AA199" s="133"/>
      <c r="AB199" s="133"/>
      <c r="AC199" s="133"/>
      <c r="AD199" s="133"/>
      <c r="AE199" s="133"/>
      <c r="AF199" s="133"/>
      <c r="AG199" s="133"/>
      <c r="AH199" s="133"/>
      <c r="AI199" s="133"/>
      <c r="AJ199" s="133"/>
    </row>
    <row r="200" spans="2:36" hidden="1" x14ac:dyDescent="0.25">
      <c r="B200" s="133"/>
      <c r="D200" s="133"/>
      <c r="E200" s="133"/>
      <c r="F200" s="133"/>
      <c r="G200" s="133"/>
      <c r="H200" s="133"/>
      <c r="I200" s="133"/>
      <c r="J200" s="133"/>
      <c r="K200" s="133"/>
      <c r="L200" s="133"/>
      <c r="M200" s="133"/>
      <c r="T200" s="133"/>
      <c r="U200" s="133"/>
      <c r="V200" s="133"/>
      <c r="W200" s="133"/>
      <c r="X200" s="133"/>
      <c r="Y200" s="133"/>
      <c r="Z200" s="133"/>
      <c r="AA200" s="133"/>
      <c r="AB200" s="133"/>
      <c r="AC200" s="133"/>
      <c r="AD200" s="133"/>
      <c r="AE200" s="133"/>
      <c r="AF200" s="133"/>
      <c r="AG200" s="133"/>
      <c r="AH200" s="133"/>
      <c r="AI200" s="133"/>
      <c r="AJ200" s="133"/>
    </row>
    <row r="201" spans="2:36" hidden="1" x14ac:dyDescent="0.25">
      <c r="B201" s="133"/>
      <c r="D201" s="133"/>
      <c r="E201" s="133"/>
      <c r="F201" s="133"/>
      <c r="G201" s="133"/>
      <c r="H201" s="133"/>
      <c r="I201" s="133"/>
      <c r="J201" s="133"/>
      <c r="K201" s="133"/>
      <c r="L201" s="133"/>
      <c r="M201" s="133"/>
      <c r="T201" s="133"/>
      <c r="U201" s="133"/>
      <c r="V201" s="133"/>
      <c r="W201" s="133"/>
      <c r="X201" s="133"/>
      <c r="Y201" s="133"/>
      <c r="Z201" s="133"/>
      <c r="AA201" s="133"/>
      <c r="AB201" s="133"/>
      <c r="AC201" s="133"/>
      <c r="AD201" s="133"/>
      <c r="AE201" s="133"/>
      <c r="AF201" s="133"/>
      <c r="AG201" s="133"/>
      <c r="AH201" s="133"/>
      <c r="AI201" s="133"/>
      <c r="AJ201" s="133"/>
    </row>
    <row r="202" spans="2:36" hidden="1" x14ac:dyDescent="0.25">
      <c r="B202" s="133"/>
      <c r="D202" s="133"/>
      <c r="E202" s="133"/>
      <c r="F202" s="133"/>
      <c r="G202" s="133"/>
      <c r="H202" s="133"/>
      <c r="I202" s="133"/>
      <c r="J202" s="133"/>
      <c r="K202" s="133"/>
      <c r="L202" s="133"/>
      <c r="M202" s="133"/>
      <c r="T202" s="133"/>
      <c r="U202" s="133"/>
      <c r="V202" s="133"/>
      <c r="W202" s="133"/>
      <c r="X202" s="133"/>
      <c r="Y202" s="133"/>
      <c r="Z202" s="133"/>
      <c r="AA202" s="133"/>
      <c r="AB202" s="133"/>
      <c r="AC202" s="133"/>
      <c r="AD202" s="133"/>
      <c r="AE202" s="133"/>
      <c r="AF202" s="133"/>
      <c r="AG202" s="133"/>
      <c r="AH202" s="133"/>
      <c r="AI202" s="133"/>
      <c r="AJ202" s="133"/>
    </row>
    <row r="203" spans="2:36" hidden="1" x14ac:dyDescent="0.25">
      <c r="B203" s="133"/>
      <c r="D203" s="133"/>
      <c r="E203" s="133"/>
      <c r="F203" s="133"/>
      <c r="G203" s="133"/>
      <c r="H203" s="133"/>
      <c r="I203" s="133"/>
      <c r="J203" s="133"/>
      <c r="K203" s="133"/>
      <c r="L203" s="133"/>
      <c r="M203" s="133"/>
      <c r="T203" s="133"/>
      <c r="U203" s="133"/>
      <c r="V203" s="133"/>
      <c r="W203" s="133"/>
      <c r="X203" s="133"/>
      <c r="Y203" s="133"/>
      <c r="Z203" s="133"/>
      <c r="AA203" s="133"/>
      <c r="AB203" s="133"/>
      <c r="AC203" s="133"/>
      <c r="AD203" s="133"/>
      <c r="AE203" s="133"/>
      <c r="AF203" s="133"/>
      <c r="AG203" s="133"/>
      <c r="AH203" s="133"/>
      <c r="AI203" s="133"/>
      <c r="AJ203" s="133"/>
    </row>
    <row r="204" spans="2:36" hidden="1" x14ac:dyDescent="0.25">
      <c r="B204" s="133"/>
      <c r="I204" s="133"/>
      <c r="J204" s="133"/>
      <c r="K204" s="133"/>
      <c r="L204" s="133"/>
      <c r="M204" s="133"/>
      <c r="T204" s="133"/>
      <c r="U204" s="133"/>
      <c r="V204" s="133"/>
      <c r="W204" s="133"/>
      <c r="X204" s="133"/>
      <c r="Y204" s="133"/>
      <c r="Z204" s="133"/>
      <c r="AA204" s="133"/>
      <c r="AB204" s="133"/>
      <c r="AC204" s="133"/>
      <c r="AD204" s="133"/>
      <c r="AE204" s="133"/>
      <c r="AF204" s="133"/>
      <c r="AG204" s="133"/>
      <c r="AH204" s="133"/>
      <c r="AI204" s="133"/>
      <c r="AJ204" s="133"/>
    </row>
    <row r="205" spans="2:36" hidden="1" x14ac:dyDescent="0.25">
      <c r="B205" s="133"/>
      <c r="I205" s="133"/>
      <c r="J205" s="133"/>
      <c r="K205" s="133"/>
      <c r="L205" s="133"/>
      <c r="M205" s="133"/>
      <c r="T205" s="133"/>
      <c r="U205" s="133"/>
      <c r="V205" s="133"/>
      <c r="W205" s="133"/>
      <c r="X205" s="133"/>
      <c r="Y205" s="133"/>
      <c r="Z205" s="133"/>
      <c r="AA205" s="133"/>
      <c r="AB205" s="133"/>
      <c r="AC205" s="133"/>
      <c r="AD205" s="133"/>
      <c r="AE205" s="133"/>
      <c r="AF205" s="133"/>
      <c r="AG205" s="133"/>
      <c r="AH205" s="133"/>
      <c r="AI205" s="133"/>
      <c r="AJ205" s="133"/>
    </row>
    <row r="206" spans="2:36" hidden="1" x14ac:dyDescent="0.25">
      <c r="B206" s="133"/>
      <c r="I206" s="133"/>
      <c r="J206" s="133"/>
      <c r="K206" s="133"/>
      <c r="L206" s="133"/>
      <c r="M206" s="133"/>
      <c r="T206" s="133"/>
      <c r="U206" s="133"/>
      <c r="V206" s="133"/>
      <c r="W206" s="133"/>
      <c r="X206" s="133"/>
      <c r="Y206" s="133"/>
      <c r="Z206" s="133"/>
      <c r="AA206" s="133"/>
      <c r="AB206" s="133"/>
      <c r="AC206" s="133"/>
      <c r="AD206" s="133"/>
      <c r="AE206" s="133"/>
      <c r="AF206" s="133"/>
      <c r="AG206" s="133"/>
      <c r="AH206" s="133"/>
      <c r="AI206" s="133"/>
      <c r="AJ206" s="133"/>
    </row>
    <row r="207" spans="2:36" hidden="1" x14ac:dyDescent="0.25">
      <c r="B207" s="133"/>
      <c r="I207" s="133"/>
      <c r="J207" s="133"/>
      <c r="K207" s="133"/>
      <c r="L207" s="133"/>
      <c r="M207" s="133"/>
      <c r="T207" s="133"/>
      <c r="U207" s="133"/>
      <c r="V207" s="133"/>
      <c r="W207" s="133"/>
      <c r="X207" s="133"/>
      <c r="Y207" s="133"/>
      <c r="Z207" s="133"/>
      <c r="AA207" s="133"/>
      <c r="AB207" s="133"/>
      <c r="AC207" s="133"/>
      <c r="AD207" s="133"/>
      <c r="AE207" s="133"/>
      <c r="AF207" s="133"/>
      <c r="AG207" s="133"/>
      <c r="AH207" s="133"/>
      <c r="AI207" s="133"/>
      <c r="AJ207" s="133"/>
    </row>
    <row r="208" spans="2:36" hidden="1" x14ac:dyDescent="0.25">
      <c r="B208" s="133"/>
      <c r="I208" s="133"/>
      <c r="J208" s="133"/>
      <c r="K208" s="133"/>
      <c r="L208" s="133"/>
      <c r="M208" s="133"/>
      <c r="T208" s="133"/>
      <c r="U208" s="133"/>
      <c r="V208" s="133"/>
      <c r="W208" s="133"/>
      <c r="X208" s="133"/>
      <c r="Y208" s="133"/>
      <c r="Z208" s="133"/>
      <c r="AA208" s="133"/>
      <c r="AB208" s="133"/>
      <c r="AC208" s="133"/>
      <c r="AD208" s="133"/>
      <c r="AE208" s="133"/>
      <c r="AF208" s="133"/>
      <c r="AG208" s="133"/>
      <c r="AH208" s="133"/>
      <c r="AI208" s="133"/>
      <c r="AJ208" s="133"/>
    </row>
    <row r="209" spans="2:36" hidden="1" x14ac:dyDescent="0.25">
      <c r="B209" s="133"/>
      <c r="I209" s="133"/>
      <c r="J209" s="133"/>
      <c r="K209" s="133"/>
      <c r="L209" s="133"/>
      <c r="M209" s="133"/>
      <c r="T209" s="133"/>
      <c r="U209" s="133"/>
      <c r="V209" s="133"/>
      <c r="W209" s="133"/>
      <c r="X209" s="133"/>
      <c r="Y209" s="133"/>
      <c r="Z209" s="133"/>
      <c r="AA209" s="133"/>
      <c r="AB209" s="133"/>
      <c r="AC209" s="133"/>
      <c r="AD209" s="133"/>
      <c r="AE209" s="133"/>
      <c r="AF209" s="133"/>
      <c r="AG209" s="133"/>
      <c r="AH209" s="133"/>
      <c r="AI209" s="133"/>
      <c r="AJ209" s="133"/>
    </row>
    <row r="210" spans="2:36" hidden="1" x14ac:dyDescent="0.25">
      <c r="B210" s="133"/>
      <c r="I210" s="133"/>
      <c r="J210" s="133"/>
      <c r="K210" s="133"/>
      <c r="L210" s="133"/>
      <c r="M210" s="133"/>
      <c r="T210" s="133"/>
      <c r="U210" s="133"/>
      <c r="V210" s="133"/>
      <c r="W210" s="133"/>
      <c r="X210" s="133"/>
      <c r="Y210" s="133"/>
      <c r="Z210" s="133"/>
      <c r="AA210" s="133"/>
      <c r="AB210" s="133"/>
      <c r="AC210" s="133"/>
      <c r="AD210" s="133"/>
      <c r="AE210" s="133"/>
      <c r="AF210" s="133"/>
      <c r="AG210" s="133"/>
      <c r="AH210" s="133"/>
      <c r="AI210" s="133"/>
      <c r="AJ210" s="133"/>
    </row>
    <row r="211" spans="2:36" hidden="1" x14ac:dyDescent="0.25">
      <c r="B211" s="133"/>
      <c r="I211" s="133"/>
      <c r="J211" s="133"/>
      <c r="K211" s="133"/>
      <c r="L211" s="133"/>
      <c r="M211" s="133"/>
      <c r="T211" s="133"/>
      <c r="V211" s="133"/>
      <c r="W211" s="133"/>
      <c r="X211" s="133"/>
      <c r="Y211" s="133"/>
      <c r="Z211" s="133"/>
      <c r="AA211" s="133"/>
      <c r="AB211" s="133"/>
      <c r="AC211" s="133"/>
      <c r="AD211" s="133"/>
      <c r="AE211" s="133"/>
      <c r="AF211" s="133"/>
      <c r="AG211" s="133"/>
      <c r="AH211" s="133"/>
      <c r="AI211" s="133"/>
      <c r="AJ211" s="133"/>
    </row>
    <row r="212" spans="2:36" hidden="1" x14ac:dyDescent="0.25">
      <c r="B212" s="133"/>
      <c r="I212" s="133"/>
      <c r="J212" s="133"/>
      <c r="K212" s="133"/>
      <c r="L212" s="133"/>
      <c r="M212" s="133"/>
      <c r="T212" s="133"/>
      <c r="V212" s="133"/>
      <c r="W212" s="133"/>
      <c r="X212" s="133"/>
      <c r="Y212" s="133"/>
      <c r="Z212" s="133"/>
      <c r="AA212" s="133"/>
      <c r="AB212" s="133"/>
      <c r="AC212" s="133"/>
      <c r="AD212" s="133"/>
      <c r="AE212" s="133"/>
      <c r="AF212" s="133"/>
      <c r="AG212" s="133"/>
      <c r="AH212" s="133"/>
      <c r="AI212" s="133"/>
      <c r="AJ212" s="133"/>
    </row>
  </sheetData>
  <sheetProtection algorithmName="SHA-512" hashValue="cd6XyycBd0gw7A0BwXeO8PssxAvvOursrxzeJXrZh3hUuqUnewUWt/3kQcRaHSSX+3bLG0RETg3geSVOs9KxmQ==" saltValue="F+c0Jm5GFtjrWN2V7hVCYw==" spinCount="100000" sheet="1" objects="1" scenarios="1"/>
  <sortState ref="C52:C83">
    <sortCondition ref="C52:C83"/>
  </sortState>
  <mergeCells count="22">
    <mergeCell ref="B16:J16"/>
    <mergeCell ref="B21:J22"/>
    <mergeCell ref="B24:H24"/>
    <mergeCell ref="B25:H25"/>
    <mergeCell ref="H18:J18"/>
    <mergeCell ref="B19:J19"/>
    <mergeCell ref="B1:J1"/>
    <mergeCell ref="B27:H27"/>
    <mergeCell ref="B18:F18"/>
    <mergeCell ref="B26:H26"/>
    <mergeCell ref="B3:G3"/>
    <mergeCell ref="B4:G4"/>
    <mergeCell ref="B5:G5"/>
    <mergeCell ref="B14:H14"/>
    <mergeCell ref="B12:G12"/>
    <mergeCell ref="B13:G13"/>
    <mergeCell ref="B6:G6"/>
    <mergeCell ref="B7:G7"/>
    <mergeCell ref="B8:G8"/>
    <mergeCell ref="B9:G9"/>
    <mergeCell ref="B10:G10"/>
    <mergeCell ref="B11:G11"/>
  </mergeCells>
  <conditionalFormatting sqref="AD48:AI49 I25:I26 B25:B26 B4:H13">
    <cfRule type="containsText" dxfId="23" priority="9" operator="containsText" text="wybierz">
      <formula>NOT(ISERROR(SEARCH("wybierz",B4)))</formula>
    </cfRule>
  </conditionalFormatting>
  <conditionalFormatting sqref="G18">
    <cfRule type="containsText" dxfId="22" priority="8" operator="containsText" text="wybierz">
      <formula>NOT(ISERROR(SEARCH("wybierz",G18)))</formula>
    </cfRule>
  </conditionalFormatting>
  <conditionalFormatting sqref="I4:I13">
    <cfRule type="containsText" dxfId="21" priority="2" operator="containsText" text="wybierz">
      <formula>NOT(ISERROR(SEARCH("wybierz",I4)))</formula>
    </cfRule>
  </conditionalFormatting>
  <dataValidations xWindow="404" yWindow="317" count="4">
    <dataValidation type="list" allowBlank="1" showInputMessage="1" showErrorMessage="1" error="Błąd danych" prompt="Wybierz z listy rozwijanej" sqref="H4:H13">
      <formula1>$B$43:$B$47</formula1>
    </dataValidation>
    <dataValidation type="list" allowBlank="1" showInputMessage="1" showErrorMessage="1" error="Błąd oświadczenia" prompt="Należy wybrać z listy rozwijanej" sqref="G18">
      <formula1>$C$35:$C$37</formula1>
    </dataValidation>
    <dataValidation type="list" allowBlank="1" showInputMessage="1" showErrorMessage="1" error="Błąd danych" prompt="Wybierz z listy rozwijanej" sqref="I4:I13 I25:I26">
      <formula1>$U$41:$U$42</formula1>
    </dataValidation>
    <dataValidation type="list" allowBlank="1" showInputMessage="1" showErrorMessage="1" error="Błąd danych" prompt="Wybierz z listy rozwijanej" sqref="B4:G13">
      <formula1>$C$41:$C$49</formula1>
    </dataValidation>
  </dataValidations>
  <pageMargins left="0.23622047244094491" right="0.23622047244094491" top="0.47244094488188981" bottom="0.74803149606299213" header="0.31496062992125984" footer="0.31496062992125984"/>
  <pageSetup paperSize="9" scale="91" orientation="portrait" r:id="rId1"/>
  <headerFooter>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tabColor rgb="FF0070C0"/>
    <pageSetUpPr fitToPage="1"/>
  </sheetPr>
  <dimension ref="A1:U4306"/>
  <sheetViews>
    <sheetView showGridLines="0" showRowColHeaders="0" zoomScale="110" zoomScaleNormal="110" workbookViewId="0">
      <selection activeCell="B1" sqref="B1:I1"/>
    </sheetView>
  </sheetViews>
  <sheetFormatPr defaultColWidth="0" defaultRowHeight="15" zeroHeight="1" x14ac:dyDescent="0.25"/>
  <cols>
    <col min="1" max="1" width="4.7109375" style="9" customWidth="1"/>
    <col min="2" max="2" width="11.85546875" style="9" customWidth="1"/>
    <col min="3" max="3" width="7.140625" style="9" customWidth="1"/>
    <col min="4" max="4" width="6.85546875" style="9" customWidth="1"/>
    <col min="5" max="5" width="9.140625" style="9" customWidth="1"/>
    <col min="6" max="6" width="7.5703125" style="9" bestFit="1" customWidth="1"/>
    <col min="7" max="7" width="17.28515625" style="9" customWidth="1"/>
    <col min="8" max="8" width="18.42578125" style="9" customWidth="1"/>
    <col min="9" max="9" width="10.7109375" style="9" customWidth="1"/>
    <col min="10" max="10" width="4.5703125" style="9" customWidth="1"/>
    <col min="11" max="12" width="9.140625" style="9" hidden="1" customWidth="1"/>
    <col min="13" max="13" width="43.7109375" style="9" hidden="1" customWidth="1"/>
    <col min="14" max="14" width="9.140625" style="9" hidden="1" customWidth="1"/>
    <col min="15" max="15" width="19.5703125" style="9" hidden="1" customWidth="1"/>
    <col min="16" max="16" width="9.140625" style="9" hidden="1" customWidth="1"/>
    <col min="17" max="17" width="15.7109375" style="9" hidden="1" customWidth="1"/>
    <col min="18" max="18" width="2.7109375" style="9" hidden="1" customWidth="1"/>
    <col min="19" max="20" width="10.28515625" style="9" hidden="1" customWidth="1"/>
    <col min="21" max="16384" width="9.140625" style="9" hidden="1"/>
  </cols>
  <sheetData>
    <row r="1" spans="2:9" ht="16.5" customHeight="1" x14ac:dyDescent="0.25">
      <c r="B1" s="354" t="s">
        <v>127</v>
      </c>
      <c r="C1" s="355"/>
      <c r="D1" s="355"/>
      <c r="E1" s="355"/>
      <c r="F1" s="355"/>
      <c r="G1" s="355"/>
      <c r="H1" s="355"/>
      <c r="I1" s="355"/>
    </row>
    <row r="2" spans="2:9" ht="2.1" customHeight="1" x14ac:dyDescent="0.25"/>
    <row r="3" spans="2:9" ht="16.5" x14ac:dyDescent="0.3">
      <c r="B3" s="327" t="s">
        <v>2147</v>
      </c>
      <c r="C3" s="328"/>
      <c r="D3" s="328"/>
      <c r="E3" s="328"/>
      <c r="F3" s="328"/>
      <c r="G3" s="328"/>
      <c r="H3" s="328"/>
      <c r="I3" s="328"/>
    </row>
    <row r="4" spans="2:9" ht="2.1" customHeight="1" x14ac:dyDescent="0.25"/>
    <row r="5" spans="2:9" ht="16.5" x14ac:dyDescent="0.3">
      <c r="B5" s="363" t="s">
        <v>78</v>
      </c>
      <c r="C5" s="364"/>
      <c r="D5" s="364"/>
      <c r="E5" s="364"/>
      <c r="F5" s="364"/>
      <c r="G5" s="69" t="s">
        <v>97</v>
      </c>
      <c r="H5" s="365" t="s">
        <v>2091</v>
      </c>
      <c r="I5" s="365"/>
    </row>
    <row r="6" spans="2:9" ht="16.5" x14ac:dyDescent="0.3">
      <c r="B6" s="366" t="s">
        <v>2148</v>
      </c>
      <c r="C6" s="367"/>
      <c r="D6" s="367"/>
      <c r="E6" s="367"/>
      <c r="F6" s="367"/>
      <c r="G6" s="367"/>
      <c r="H6" s="367"/>
      <c r="I6" s="367"/>
    </row>
    <row r="7" spans="2:9" ht="2.1" customHeight="1" x14ac:dyDescent="0.3">
      <c r="B7" s="61"/>
      <c r="C7" s="61"/>
      <c r="D7" s="61"/>
      <c r="E7" s="61"/>
      <c r="F7" s="61"/>
      <c r="G7" s="61"/>
      <c r="H7" s="61"/>
      <c r="I7" s="61"/>
    </row>
    <row r="8" spans="2:9" ht="90.75" customHeight="1" x14ac:dyDescent="0.25">
      <c r="B8" s="361" t="s">
        <v>2379</v>
      </c>
      <c r="C8" s="362"/>
      <c r="D8" s="362"/>
      <c r="E8" s="362"/>
      <c r="F8" s="362"/>
      <c r="G8" s="362"/>
      <c r="H8" s="362"/>
      <c r="I8" s="362"/>
    </row>
    <row r="9" spans="2:9" s="42" customFormat="1" ht="3" customHeight="1" x14ac:dyDescent="0.25">
      <c r="B9" s="76"/>
      <c r="C9" s="77"/>
      <c r="D9" s="77"/>
      <c r="E9" s="77"/>
      <c r="F9" s="77"/>
      <c r="G9" s="77"/>
      <c r="H9" s="77"/>
      <c r="I9" s="77"/>
    </row>
    <row r="10" spans="2:9" ht="16.5" x14ac:dyDescent="0.25">
      <c r="B10" s="407" t="s">
        <v>2088</v>
      </c>
      <c r="C10" s="408"/>
      <c r="D10" s="408"/>
      <c r="E10" s="408"/>
      <c r="F10" s="408"/>
      <c r="G10" s="408"/>
      <c r="H10" s="408"/>
      <c r="I10" s="408"/>
    </row>
    <row r="11" spans="2:9" s="1" customFormat="1" ht="16.5" x14ac:dyDescent="0.3">
      <c r="B11" s="78" t="s">
        <v>2086</v>
      </c>
      <c r="C11" s="409" t="s">
        <v>97</v>
      </c>
      <c r="D11" s="409"/>
      <c r="E11" s="409"/>
      <c r="F11" s="409"/>
      <c r="G11" s="79" t="s">
        <v>2087</v>
      </c>
      <c r="H11" s="409" t="s">
        <v>97</v>
      </c>
      <c r="I11" s="409"/>
    </row>
    <row r="12" spans="2:9" x14ac:dyDescent="0.25">
      <c r="B12" s="410" t="s">
        <v>2089</v>
      </c>
      <c r="C12" s="411"/>
      <c r="D12" s="411"/>
      <c r="E12" s="411"/>
      <c r="F12" s="411"/>
      <c r="G12" s="411"/>
      <c r="H12" s="411"/>
      <c r="I12" s="411"/>
    </row>
    <row r="13" spans="2:9" x14ac:dyDescent="0.25">
      <c r="B13" s="405"/>
      <c r="C13" s="406"/>
      <c r="D13" s="406"/>
      <c r="E13" s="406"/>
      <c r="F13" s="406"/>
      <c r="G13" s="406"/>
      <c r="H13" s="406"/>
      <c r="I13" s="406"/>
    </row>
    <row r="14" spans="2:9" ht="16.5" x14ac:dyDescent="0.3">
      <c r="B14" s="403" t="s">
        <v>116</v>
      </c>
      <c r="C14" s="404"/>
      <c r="D14" s="404"/>
      <c r="E14" s="404"/>
      <c r="F14" s="404"/>
      <c r="G14" s="404"/>
      <c r="H14" s="404"/>
      <c r="I14" s="80" t="str">
        <f>IFERROR(VLOOKUP(N65,M67:S3984,6,0),"")</f>
        <v>-</v>
      </c>
    </row>
    <row r="15" spans="2:9" ht="2.1" customHeight="1" x14ac:dyDescent="0.25"/>
    <row r="16" spans="2:9" ht="16.5" x14ac:dyDescent="0.3">
      <c r="B16" s="327" t="s">
        <v>2149</v>
      </c>
      <c r="C16" s="328"/>
      <c r="D16" s="328"/>
      <c r="E16" s="328"/>
      <c r="F16" s="328"/>
      <c r="G16" s="328"/>
      <c r="H16" s="328"/>
      <c r="I16" s="328"/>
    </row>
    <row r="17" spans="2:9" ht="2.1" customHeight="1" x14ac:dyDescent="0.25"/>
    <row r="18" spans="2:9" ht="16.5" x14ac:dyDescent="0.3">
      <c r="B18" s="363" t="s">
        <v>78</v>
      </c>
      <c r="C18" s="364"/>
      <c r="D18" s="364"/>
      <c r="E18" s="364"/>
      <c r="F18" s="364"/>
      <c r="G18" s="69" t="s">
        <v>97</v>
      </c>
      <c r="H18" s="365" t="s">
        <v>2091</v>
      </c>
      <c r="I18" s="365"/>
    </row>
    <row r="19" spans="2:9" ht="16.5" customHeight="1" x14ac:dyDescent="0.3">
      <c r="B19" s="405" t="s">
        <v>2152</v>
      </c>
      <c r="C19" s="406"/>
      <c r="D19" s="406"/>
      <c r="E19" s="406"/>
      <c r="F19" s="406"/>
      <c r="G19" s="406"/>
      <c r="H19" s="406"/>
      <c r="I19" s="406"/>
    </row>
    <row r="20" spans="2:9" ht="16.5" x14ac:dyDescent="0.3">
      <c r="B20" s="389" t="s">
        <v>116</v>
      </c>
      <c r="C20" s="390"/>
      <c r="D20" s="390"/>
      <c r="E20" s="390"/>
      <c r="F20" s="390"/>
      <c r="G20" s="390"/>
      <c r="H20" s="391"/>
      <c r="I20" s="81" t="str">
        <f>VLOOKUP(F66,G66:H68,2,0)</f>
        <v>-</v>
      </c>
    </row>
    <row r="21" spans="2:9" s="82" customFormat="1" ht="2.1" customHeight="1" x14ac:dyDescent="0.3">
      <c r="B21" s="61"/>
      <c r="C21" s="61"/>
      <c r="D21" s="61"/>
      <c r="E21" s="61"/>
      <c r="F21" s="61"/>
      <c r="G21" s="61"/>
      <c r="H21" s="61"/>
      <c r="I21" s="61"/>
    </row>
    <row r="22" spans="2:9" ht="102.75" customHeight="1" x14ac:dyDescent="0.25">
      <c r="B22" s="361" t="s">
        <v>2315</v>
      </c>
      <c r="C22" s="362"/>
      <c r="D22" s="362"/>
      <c r="E22" s="362"/>
      <c r="F22" s="362"/>
      <c r="G22" s="362"/>
      <c r="H22" s="362"/>
      <c r="I22" s="362"/>
    </row>
    <row r="23" spans="2:9" ht="2.1" customHeight="1" x14ac:dyDescent="0.25"/>
    <row r="24" spans="2:9" ht="16.5" x14ac:dyDescent="0.3">
      <c r="B24" s="327" t="s">
        <v>2150</v>
      </c>
      <c r="C24" s="399"/>
      <c r="D24" s="399"/>
      <c r="E24" s="399"/>
      <c r="F24" s="399"/>
      <c r="G24" s="399"/>
      <c r="H24" s="399"/>
      <c r="I24" s="399"/>
    </row>
    <row r="25" spans="2:9" ht="3" customHeight="1" x14ac:dyDescent="0.25"/>
    <row r="26" spans="2:9" ht="16.5" x14ac:dyDescent="0.3">
      <c r="B26" s="363" t="s">
        <v>78</v>
      </c>
      <c r="C26" s="364"/>
      <c r="D26" s="364"/>
      <c r="E26" s="364"/>
      <c r="F26" s="364"/>
      <c r="G26" s="69" t="s">
        <v>97</v>
      </c>
      <c r="H26" s="365" t="s">
        <v>2091</v>
      </c>
      <c r="I26" s="365"/>
    </row>
    <row r="27" spans="2:9" ht="16.5" x14ac:dyDescent="0.3">
      <c r="B27" s="363" t="s">
        <v>2092</v>
      </c>
      <c r="C27" s="364"/>
      <c r="D27" s="364"/>
      <c r="E27" s="364"/>
      <c r="F27" s="364"/>
      <c r="G27" s="364"/>
      <c r="H27" s="364"/>
      <c r="I27" s="364"/>
    </row>
    <row r="28" spans="2:9" ht="16.5" x14ac:dyDescent="0.3">
      <c r="B28" s="389" t="s">
        <v>116</v>
      </c>
      <c r="C28" s="390"/>
      <c r="D28" s="390"/>
      <c r="E28" s="390"/>
      <c r="F28" s="390"/>
      <c r="G28" s="390"/>
      <c r="H28" s="391"/>
      <c r="I28" s="81" t="str">
        <f>VLOOKUP(F70,G70:H72,2,0)</f>
        <v>-</v>
      </c>
    </row>
    <row r="29" spans="2:9" ht="2.1" customHeight="1" x14ac:dyDescent="0.25"/>
    <row r="30" spans="2:9" ht="27" customHeight="1" x14ac:dyDescent="0.25">
      <c r="B30" s="361" t="s">
        <v>2163</v>
      </c>
      <c r="C30" s="362"/>
      <c r="D30" s="362"/>
      <c r="E30" s="362"/>
      <c r="F30" s="362"/>
      <c r="G30" s="362"/>
      <c r="H30" s="362"/>
      <c r="I30" s="362"/>
    </row>
    <row r="31" spans="2:9" ht="2.1" customHeight="1" x14ac:dyDescent="0.25"/>
    <row r="32" spans="2:9" ht="16.5" x14ac:dyDescent="0.3">
      <c r="B32" s="327" t="s">
        <v>2291</v>
      </c>
      <c r="C32" s="328"/>
      <c r="D32" s="328"/>
      <c r="E32" s="328"/>
      <c r="F32" s="328"/>
      <c r="G32" s="328"/>
      <c r="H32" s="328"/>
      <c r="I32" s="328"/>
    </row>
    <row r="33" spans="2:9" ht="2.1" customHeight="1" x14ac:dyDescent="0.25"/>
    <row r="34" spans="2:9" ht="16.5" x14ac:dyDescent="0.3">
      <c r="B34" s="363" t="s">
        <v>78</v>
      </c>
      <c r="C34" s="364"/>
      <c r="D34" s="364"/>
      <c r="E34" s="364"/>
      <c r="F34" s="364"/>
      <c r="G34" s="69" t="s">
        <v>97</v>
      </c>
      <c r="H34" s="365" t="s">
        <v>2091</v>
      </c>
      <c r="I34" s="365"/>
    </row>
    <row r="35" spans="2:9" ht="16.5" customHeight="1" x14ac:dyDescent="0.3">
      <c r="B35" s="366" t="s">
        <v>2093</v>
      </c>
      <c r="C35" s="367"/>
      <c r="D35" s="367"/>
      <c r="E35" s="367"/>
      <c r="F35" s="367"/>
      <c r="G35" s="367"/>
      <c r="H35" s="367"/>
      <c r="I35" s="367"/>
    </row>
    <row r="36" spans="2:9" ht="16.5" customHeight="1" x14ac:dyDescent="0.3">
      <c r="B36" s="389" t="s">
        <v>116</v>
      </c>
      <c r="C36" s="390"/>
      <c r="D36" s="390"/>
      <c r="E36" s="390"/>
      <c r="F36" s="390"/>
      <c r="G36" s="390"/>
      <c r="H36" s="391"/>
      <c r="I36" s="81" t="str">
        <f>VLOOKUP(F74,G74:H76,2,0)</f>
        <v>-</v>
      </c>
    </row>
    <row r="37" spans="2:9" ht="2.1" customHeight="1" x14ac:dyDescent="0.25"/>
    <row r="38" spans="2:9" ht="78.75" customHeight="1" x14ac:dyDescent="0.25">
      <c r="B38" s="361" t="s">
        <v>2164</v>
      </c>
      <c r="C38" s="362"/>
      <c r="D38" s="362"/>
      <c r="E38" s="362"/>
      <c r="F38" s="362"/>
      <c r="G38" s="362"/>
      <c r="H38" s="362"/>
      <c r="I38" s="362"/>
    </row>
    <row r="39" spans="2:9" ht="15.95" hidden="1" customHeight="1" x14ac:dyDescent="0.25"/>
    <row r="40" spans="2:9" ht="15.75" hidden="1" x14ac:dyDescent="0.25">
      <c r="B40" s="83"/>
      <c r="C40" s="83"/>
      <c r="D40" s="83"/>
      <c r="E40" s="83"/>
      <c r="F40" s="83"/>
      <c r="G40" s="83"/>
      <c r="H40" s="83"/>
      <c r="I40" s="83"/>
    </row>
    <row r="41" spans="2:9" ht="3" hidden="1" customHeight="1" x14ac:dyDescent="0.25">
      <c r="B41" s="84"/>
      <c r="C41" s="84"/>
      <c r="D41" s="84"/>
      <c r="E41" s="84"/>
      <c r="F41" s="84"/>
      <c r="G41" s="84"/>
      <c r="H41" s="84"/>
      <c r="I41" s="84"/>
    </row>
    <row r="42" spans="2:9" ht="15" hidden="1" customHeight="1" x14ac:dyDescent="0.25">
      <c r="B42" s="85"/>
      <c r="C42" s="85"/>
      <c r="D42" s="85"/>
      <c r="E42" s="85"/>
      <c r="F42" s="85"/>
      <c r="G42" s="85"/>
      <c r="H42" s="85"/>
      <c r="I42" s="85"/>
    </row>
    <row r="43" spans="2:9" ht="15" hidden="1" customHeight="1" x14ac:dyDescent="0.25">
      <c r="B43" s="85"/>
      <c r="C43" s="85"/>
      <c r="D43" s="85"/>
      <c r="E43" s="85"/>
      <c r="F43" s="85"/>
      <c r="G43" s="85"/>
      <c r="H43" s="85"/>
      <c r="I43" s="85"/>
    </row>
    <row r="44" spans="2:9" hidden="1" x14ac:dyDescent="0.25">
      <c r="B44" s="86"/>
      <c r="C44" s="86"/>
      <c r="D44" s="86"/>
      <c r="E44" s="86"/>
      <c r="F44" s="86"/>
      <c r="G44" s="86"/>
      <c r="H44" s="86"/>
      <c r="I44" s="86"/>
    </row>
    <row r="45" spans="2:9" hidden="1" x14ac:dyDescent="0.25">
      <c r="B45" s="82"/>
      <c r="C45" s="82"/>
      <c r="D45" s="82"/>
      <c r="E45" s="82"/>
      <c r="F45" s="82"/>
      <c r="G45" s="82"/>
      <c r="H45" s="82"/>
      <c r="I45" s="82"/>
    </row>
    <row r="46" spans="2:9" hidden="1" x14ac:dyDescent="0.25">
      <c r="B46" s="82"/>
      <c r="C46" s="82"/>
      <c r="D46" s="82"/>
      <c r="E46" s="82"/>
      <c r="F46" s="82"/>
      <c r="G46" s="82"/>
      <c r="H46" s="82"/>
      <c r="I46" s="82"/>
    </row>
    <row r="47" spans="2:9" hidden="1" x14ac:dyDescent="0.25">
      <c r="B47" s="82"/>
      <c r="C47" s="82"/>
      <c r="D47" s="82"/>
      <c r="E47" s="82"/>
      <c r="F47" s="82"/>
      <c r="G47" s="82"/>
      <c r="H47" s="82"/>
      <c r="I47" s="82"/>
    </row>
    <row r="57" spans="2:19" hidden="1" x14ac:dyDescent="0.25">
      <c r="H57" s="133"/>
    </row>
    <row r="58" spans="2:19" ht="16.5" hidden="1" x14ac:dyDescent="0.3">
      <c r="H58" s="133"/>
      <c r="K58" s="1"/>
    </row>
    <row r="59" spans="2:19" hidden="1" x14ac:dyDescent="0.25">
      <c r="H59" s="133"/>
    </row>
    <row r="60" spans="2:19" ht="16.5" hidden="1" x14ac:dyDescent="0.3">
      <c r="B60" s="194" t="s">
        <v>2178</v>
      </c>
      <c r="C60" s="194"/>
      <c r="H60" s="133"/>
      <c r="K60" s="1"/>
    </row>
    <row r="61" spans="2:19" hidden="1" x14ac:dyDescent="0.25">
      <c r="B61" s="172" t="str">
        <f>I14</f>
        <v>-</v>
      </c>
      <c r="C61" s="133">
        <f>IF(B61="-",0,B61)</f>
        <v>0</v>
      </c>
      <c r="H61" s="133"/>
      <c r="I61" s="133"/>
      <c r="J61" s="133"/>
    </row>
    <row r="62" spans="2:19" hidden="1" x14ac:dyDescent="0.25">
      <c r="B62" s="172" t="str">
        <f>I20</f>
        <v>-</v>
      </c>
      <c r="C62" s="133">
        <f t="shared" ref="C62:C63" si="0">IF(B62="-",0,B62)</f>
        <v>0</v>
      </c>
    </row>
    <row r="63" spans="2:19" s="133" customFormat="1" ht="12.75" hidden="1" x14ac:dyDescent="0.25">
      <c r="B63" s="172" t="str">
        <f>I28</f>
        <v>-</v>
      </c>
      <c r="C63" s="133">
        <f t="shared" si="0"/>
        <v>0</v>
      </c>
      <c r="J63" s="194" t="s">
        <v>2174</v>
      </c>
      <c r="K63" s="194"/>
      <c r="L63" s="194"/>
      <c r="M63" s="194"/>
      <c r="N63" s="194"/>
      <c r="O63" s="194"/>
      <c r="P63" s="194"/>
      <c r="Q63" s="194"/>
      <c r="R63" s="194"/>
      <c r="S63" s="194"/>
    </row>
    <row r="64" spans="2:19" s="133" customFormat="1" ht="12.75" hidden="1" x14ac:dyDescent="0.25">
      <c r="B64" s="172" t="str">
        <f>I36</f>
        <v>-</v>
      </c>
      <c r="C64" s="133">
        <f>IF(B64="-",0,B64)</f>
        <v>0</v>
      </c>
    </row>
    <row r="65" spans="2:20" s="133" customFormat="1" ht="12.75" hidden="1" x14ac:dyDescent="0.25">
      <c r="N65" s="172" t="str">
        <f>G5&amp;C11&amp;H11</f>
        <v>- wybierz -- wybierz -- wybierz -</v>
      </c>
      <c r="O65" s="172"/>
    </row>
    <row r="66" spans="2:20" s="133" customFormat="1" ht="12.75" hidden="1" x14ac:dyDescent="0.25">
      <c r="B66" s="194" t="s">
        <v>2175</v>
      </c>
      <c r="C66" s="194"/>
      <c r="D66" s="194"/>
      <c r="F66" s="133" t="str">
        <f>G18</f>
        <v>- wybierz -</v>
      </c>
      <c r="G66" s="172" t="s">
        <v>79</v>
      </c>
      <c r="H66" s="133">
        <v>5</v>
      </c>
      <c r="N66" s="134" t="s">
        <v>278</v>
      </c>
      <c r="O66" s="134"/>
      <c r="P66" s="135" t="s">
        <v>128</v>
      </c>
      <c r="Q66" s="135" t="s">
        <v>129</v>
      </c>
      <c r="R66" s="134" t="s">
        <v>279</v>
      </c>
    </row>
    <row r="67" spans="2:20" s="133" customFormat="1" ht="12.75" hidden="1" x14ac:dyDescent="0.25">
      <c r="G67" s="172" t="s">
        <v>80</v>
      </c>
      <c r="H67" s="133">
        <v>0</v>
      </c>
      <c r="J67" s="136" t="s">
        <v>97</v>
      </c>
      <c r="M67" s="136" t="str">
        <f>S67&amp;N67&amp;O67</f>
        <v>- wybierz -- wybierz -- wybierz -</v>
      </c>
      <c r="N67" s="136" t="s">
        <v>97</v>
      </c>
      <c r="O67" s="136" t="s">
        <v>97</v>
      </c>
      <c r="R67" s="133" t="s">
        <v>2090</v>
      </c>
      <c r="S67" s="136" t="s">
        <v>97</v>
      </c>
      <c r="T67" s="136"/>
    </row>
    <row r="68" spans="2:20" s="133" customFormat="1" ht="12.75" hidden="1" x14ac:dyDescent="0.25">
      <c r="G68" s="173" t="s">
        <v>97</v>
      </c>
      <c r="H68" s="133" t="s">
        <v>2090</v>
      </c>
      <c r="J68" s="133" t="s">
        <v>1580</v>
      </c>
      <c r="M68" s="136" t="str">
        <f>S68&amp;N68&amp;O68</f>
        <v>nie ubiegam się- wybierz -- wybierz -</v>
      </c>
      <c r="N68" s="136" t="s">
        <v>97</v>
      </c>
      <c r="O68" s="136" t="s">
        <v>97</v>
      </c>
      <c r="R68" s="133" t="s">
        <v>2090</v>
      </c>
      <c r="S68" s="136" t="s">
        <v>80</v>
      </c>
      <c r="T68" s="136"/>
    </row>
    <row r="69" spans="2:20" s="133" customFormat="1" ht="12.75" hidden="1" x14ac:dyDescent="0.25">
      <c r="J69" s="133" t="s">
        <v>1768</v>
      </c>
      <c r="M69" s="133" t="str">
        <f>S69&amp;N69&amp;O69</f>
        <v>ubiegam sięDolnośląskieBardo_PL517</v>
      </c>
      <c r="N69" s="133" t="s">
        <v>1580</v>
      </c>
      <c r="O69" s="137" t="str">
        <f t="shared" ref="O69:O132" si="1">Q69&amp;P69</f>
        <v>Bardo_PL517</v>
      </c>
      <c r="P69" s="138" t="s">
        <v>1706</v>
      </c>
      <c r="Q69" s="138" t="s">
        <v>1658</v>
      </c>
      <c r="R69" s="133">
        <v>5</v>
      </c>
      <c r="S69" s="133" t="s">
        <v>79</v>
      </c>
    </row>
    <row r="70" spans="2:20" s="133" customFormat="1" ht="12.75" hidden="1" x14ac:dyDescent="0.25">
      <c r="B70" s="194" t="s">
        <v>2176</v>
      </c>
      <c r="C70" s="194"/>
      <c r="D70" s="194"/>
      <c r="F70" s="133" t="str">
        <f>G26</f>
        <v>- wybierz -</v>
      </c>
      <c r="G70" s="172" t="s">
        <v>79</v>
      </c>
      <c r="H70" s="133">
        <v>5</v>
      </c>
      <c r="J70" s="133" t="s">
        <v>736</v>
      </c>
      <c r="M70" s="133" t="str">
        <f t="shared" ref="M70:M133" si="2">S70&amp;N70&amp;O70</f>
        <v>ubiegam sięDolnośląskieBierutów_PL518</v>
      </c>
      <c r="N70" s="133" t="s">
        <v>1580</v>
      </c>
      <c r="O70" s="137" t="str">
        <f t="shared" si="1"/>
        <v>Bierutów_PL518</v>
      </c>
      <c r="P70" s="138" t="s">
        <v>1707</v>
      </c>
      <c r="Q70" s="138" t="s">
        <v>1668</v>
      </c>
      <c r="R70" s="133">
        <v>5</v>
      </c>
      <c r="S70" s="133" t="s">
        <v>79</v>
      </c>
    </row>
    <row r="71" spans="2:20" s="133" customFormat="1" ht="12.75" hidden="1" x14ac:dyDescent="0.25">
      <c r="G71" s="172" t="s">
        <v>80</v>
      </c>
      <c r="H71" s="133">
        <v>0</v>
      </c>
      <c r="J71" s="133" t="s">
        <v>1511</v>
      </c>
      <c r="M71" s="133" t="str">
        <f t="shared" si="2"/>
        <v>ubiegam sięDolnośląskieBogatynia_PL515</v>
      </c>
      <c r="N71" s="133" t="s">
        <v>1580</v>
      </c>
      <c r="O71" s="137" t="str">
        <f t="shared" si="1"/>
        <v>Bogatynia_PL515</v>
      </c>
      <c r="P71" s="138" t="s">
        <v>1704</v>
      </c>
      <c r="Q71" s="138" t="s">
        <v>1607</v>
      </c>
      <c r="R71" s="133">
        <v>5</v>
      </c>
      <c r="S71" s="133" t="s">
        <v>79</v>
      </c>
    </row>
    <row r="72" spans="2:20" s="133" customFormat="1" ht="12.75" hidden="1" x14ac:dyDescent="0.25">
      <c r="G72" s="173" t="s">
        <v>97</v>
      </c>
      <c r="H72" s="133" t="s">
        <v>2090</v>
      </c>
      <c r="J72" s="133" t="s">
        <v>277</v>
      </c>
      <c r="M72" s="133" t="str">
        <f t="shared" si="2"/>
        <v>ubiegam sięDolnośląskieBolesławiec_PL515</v>
      </c>
      <c r="N72" s="133" t="s">
        <v>1580</v>
      </c>
      <c r="O72" s="137" t="str">
        <f t="shared" si="1"/>
        <v>Bolesławiec_PL515</v>
      </c>
      <c r="P72" s="138" t="s">
        <v>1704</v>
      </c>
      <c r="Q72" s="138" t="s">
        <v>229</v>
      </c>
      <c r="R72" s="133">
        <v>5</v>
      </c>
      <c r="S72" s="133" t="s">
        <v>79</v>
      </c>
    </row>
    <row r="73" spans="2:20" s="133" customFormat="1" ht="12.75" hidden="1" x14ac:dyDescent="0.25">
      <c r="J73" s="133" t="s">
        <v>528</v>
      </c>
      <c r="M73" s="133" t="str">
        <f t="shared" si="2"/>
        <v>ubiegam sięDolnośląskieBolków_PL515</v>
      </c>
      <c r="N73" s="133" t="s">
        <v>1580</v>
      </c>
      <c r="O73" s="137" t="str">
        <f t="shared" si="1"/>
        <v>Bolków_PL515</v>
      </c>
      <c r="P73" s="138" t="s">
        <v>1704</v>
      </c>
      <c r="Q73" s="138" t="s">
        <v>1585</v>
      </c>
      <c r="R73" s="133">
        <v>5</v>
      </c>
      <c r="S73" s="133" t="s">
        <v>79</v>
      </c>
    </row>
    <row r="74" spans="2:20" s="133" customFormat="1" ht="12.75" hidden="1" x14ac:dyDescent="0.25">
      <c r="B74" s="194" t="s">
        <v>2177</v>
      </c>
      <c r="C74" s="194"/>
      <c r="D74" s="194"/>
      <c r="F74" s="133" t="str">
        <f>G34</f>
        <v>- wybierz -</v>
      </c>
      <c r="G74" s="172" t="s">
        <v>79</v>
      </c>
      <c r="H74" s="133">
        <v>5</v>
      </c>
      <c r="J74" s="133" t="s">
        <v>527</v>
      </c>
      <c r="M74" s="133" t="str">
        <f t="shared" si="2"/>
        <v>ubiegam sięDolnośląskieBorów_PL518</v>
      </c>
      <c r="N74" s="133" t="s">
        <v>1580</v>
      </c>
      <c r="O74" s="137" t="str">
        <f t="shared" si="1"/>
        <v>Borów_PL518</v>
      </c>
      <c r="P74" s="138" t="s">
        <v>1707</v>
      </c>
      <c r="Q74" s="138" t="s">
        <v>1677</v>
      </c>
      <c r="R74" s="133">
        <v>5</v>
      </c>
      <c r="S74" s="133" t="s">
        <v>79</v>
      </c>
    </row>
    <row r="75" spans="2:20" s="133" customFormat="1" ht="12.75" hidden="1" x14ac:dyDescent="0.25">
      <c r="G75" s="172" t="s">
        <v>80</v>
      </c>
      <c r="H75" s="133">
        <v>0</v>
      </c>
      <c r="J75" s="133" t="s">
        <v>1708</v>
      </c>
      <c r="M75" s="133" t="str">
        <f t="shared" si="2"/>
        <v>ubiegam sięDolnośląskieBrzeg Dolny_PL518</v>
      </c>
      <c r="N75" s="133" t="s">
        <v>1580</v>
      </c>
      <c r="O75" s="137" t="str">
        <f t="shared" si="1"/>
        <v>Brzeg Dolny_PL518</v>
      </c>
      <c r="P75" s="138" t="s">
        <v>1707</v>
      </c>
      <c r="Q75" s="138" t="s">
        <v>1693</v>
      </c>
      <c r="R75" s="133">
        <v>5</v>
      </c>
      <c r="S75" s="133" t="s">
        <v>79</v>
      </c>
    </row>
    <row r="76" spans="2:20" s="133" customFormat="1" ht="12.75" hidden="1" x14ac:dyDescent="0.25">
      <c r="G76" s="173" t="s">
        <v>97</v>
      </c>
      <c r="H76" s="133" t="s">
        <v>2090</v>
      </c>
      <c r="J76" s="133" t="s">
        <v>922</v>
      </c>
      <c r="M76" s="133" t="str">
        <f t="shared" si="2"/>
        <v>ubiegam sięDolnośląskieBystrzyca Kłodzka_PL517</v>
      </c>
      <c r="N76" s="133" t="s">
        <v>1580</v>
      </c>
      <c r="O76" s="137" t="str">
        <f t="shared" si="1"/>
        <v>Bystrzyca Kłodzka_PL517</v>
      </c>
      <c r="P76" s="138" t="s">
        <v>1706</v>
      </c>
      <c r="Q76" s="138" t="s">
        <v>1641</v>
      </c>
      <c r="R76" s="133">
        <v>5</v>
      </c>
      <c r="S76" s="133" t="s">
        <v>79</v>
      </c>
    </row>
    <row r="77" spans="2:20" s="133" customFormat="1" ht="12.75" hidden="1" x14ac:dyDescent="0.25">
      <c r="J77" s="133" t="s">
        <v>1124</v>
      </c>
      <c r="M77" s="133" t="str">
        <f t="shared" si="2"/>
        <v>ubiegam sięDolnośląskieChocianów_PL516</v>
      </c>
      <c r="N77" s="133" t="s">
        <v>1580</v>
      </c>
      <c r="O77" s="137" t="str">
        <f t="shared" si="1"/>
        <v>Chocianów_PL516</v>
      </c>
      <c r="P77" s="138" t="s">
        <v>1705</v>
      </c>
      <c r="Q77" s="138" t="s">
        <v>1633</v>
      </c>
      <c r="R77" s="133">
        <v>5</v>
      </c>
      <c r="S77" s="133" t="s">
        <v>79</v>
      </c>
    </row>
    <row r="78" spans="2:20" s="133" customFormat="1" ht="12.75" hidden="1" x14ac:dyDescent="0.25">
      <c r="J78" s="133" t="s">
        <v>1987</v>
      </c>
      <c r="M78" s="133" t="str">
        <f t="shared" si="2"/>
        <v>ubiegam sięDolnośląskieChojnów_PL516</v>
      </c>
      <c r="N78" s="133" t="s">
        <v>1580</v>
      </c>
      <c r="O78" s="137" t="str">
        <f t="shared" si="1"/>
        <v>Chojnów_PL516</v>
      </c>
      <c r="P78" s="138" t="s">
        <v>1705</v>
      </c>
      <c r="Q78" s="138" t="s">
        <v>1623</v>
      </c>
      <c r="R78" s="133">
        <v>5</v>
      </c>
      <c r="S78" s="133" t="s">
        <v>79</v>
      </c>
    </row>
    <row r="79" spans="2:20" s="133" customFormat="1" ht="12.75" hidden="1" x14ac:dyDescent="0.25">
      <c r="F79" s="136"/>
      <c r="J79" s="133" t="s">
        <v>641</v>
      </c>
      <c r="M79" s="133" t="str">
        <f t="shared" si="2"/>
        <v>ubiegam sięDolnośląskieCiepłowody_PL517</v>
      </c>
      <c r="N79" s="133" t="s">
        <v>1580</v>
      </c>
      <c r="O79" s="137" t="str">
        <f t="shared" si="1"/>
        <v>Ciepłowody_PL517</v>
      </c>
      <c r="P79" s="138" t="s">
        <v>1706</v>
      </c>
      <c r="Q79" s="138" t="s">
        <v>1659</v>
      </c>
      <c r="R79" s="133">
        <v>5</v>
      </c>
      <c r="S79" s="133" t="s">
        <v>79</v>
      </c>
    </row>
    <row r="80" spans="2:20" s="133" customFormat="1" ht="12.75" hidden="1" x14ac:dyDescent="0.25">
      <c r="J80" s="133" t="s">
        <v>1036</v>
      </c>
      <c r="M80" s="133" t="str">
        <f t="shared" si="2"/>
        <v>ubiegam sięDolnośląskieCieszków_PL518</v>
      </c>
      <c r="N80" s="133" t="s">
        <v>1580</v>
      </c>
      <c r="O80" s="137" t="str">
        <f t="shared" si="1"/>
        <v>Cieszków_PL518</v>
      </c>
      <c r="P80" s="138" t="s">
        <v>1707</v>
      </c>
      <c r="Q80" s="138" t="s">
        <v>1665</v>
      </c>
      <c r="R80" s="133">
        <v>5</v>
      </c>
      <c r="S80" s="133" t="s">
        <v>79</v>
      </c>
    </row>
    <row r="81" spans="10:19" s="133" customFormat="1" ht="12.75" hidden="1" x14ac:dyDescent="0.25">
      <c r="J81" s="133" t="s">
        <v>1887</v>
      </c>
      <c r="M81" s="133" t="str">
        <f t="shared" si="2"/>
        <v>ubiegam sięDolnośląskieCzarny Bór_PL517</v>
      </c>
      <c r="N81" s="133" t="s">
        <v>1580</v>
      </c>
      <c r="O81" s="137" t="str">
        <f t="shared" si="1"/>
        <v>Czarny Bór_PL517</v>
      </c>
      <c r="P81" s="138" t="s">
        <v>1706</v>
      </c>
      <c r="Q81" s="138" t="s">
        <v>1654</v>
      </c>
      <c r="R81" s="133">
        <v>5</v>
      </c>
      <c r="S81" s="133" t="s">
        <v>79</v>
      </c>
    </row>
    <row r="82" spans="10:19" s="133" customFormat="1" ht="12.75" hidden="1" x14ac:dyDescent="0.25">
      <c r="J82" s="133" t="s">
        <v>1229</v>
      </c>
      <c r="M82" s="133" t="str">
        <f t="shared" si="2"/>
        <v>ubiegam sięDolnośląskieCzernica_PL518</v>
      </c>
      <c r="N82" s="133" t="s">
        <v>1580</v>
      </c>
      <c r="O82" s="137" t="str">
        <f t="shared" si="1"/>
        <v>Czernica_PL518</v>
      </c>
      <c r="P82" s="138" t="s">
        <v>1707</v>
      </c>
      <c r="Q82" s="138" t="s">
        <v>1696</v>
      </c>
      <c r="R82" s="133">
        <v>5</v>
      </c>
      <c r="S82" s="133" t="s">
        <v>79</v>
      </c>
    </row>
    <row r="83" spans="10:19" s="133" customFormat="1" ht="12.75" hidden="1" x14ac:dyDescent="0.25">
      <c r="J83" s="133" t="s">
        <v>1410</v>
      </c>
      <c r="M83" s="133" t="str">
        <f t="shared" si="2"/>
        <v>ubiegam sięDolnośląskieDługołęka_PL518</v>
      </c>
      <c r="N83" s="133" t="s">
        <v>1580</v>
      </c>
      <c r="O83" s="137" t="str">
        <f t="shared" si="1"/>
        <v>Długołęka_PL518</v>
      </c>
      <c r="P83" s="138" t="s">
        <v>1707</v>
      </c>
      <c r="Q83" s="138" t="s">
        <v>1697</v>
      </c>
      <c r="R83" s="133">
        <v>5</v>
      </c>
      <c r="S83" s="133" t="s">
        <v>79</v>
      </c>
    </row>
    <row r="84" spans="10:19" s="133" customFormat="1" ht="12.75" hidden="1" x14ac:dyDescent="0.25">
      <c r="M84" s="133" t="str">
        <f t="shared" si="2"/>
        <v>ubiegam sięDolnośląskieDobromierz_PL517</v>
      </c>
      <c r="N84" s="133" t="s">
        <v>1580</v>
      </c>
      <c r="O84" s="137" t="str">
        <f t="shared" si="1"/>
        <v>Dobromierz_PL517</v>
      </c>
      <c r="P84" s="138" t="s">
        <v>1706</v>
      </c>
      <c r="Q84" s="138" t="s">
        <v>1649</v>
      </c>
      <c r="R84" s="133">
        <v>5</v>
      </c>
      <c r="S84" s="133" t="s">
        <v>79</v>
      </c>
    </row>
    <row r="85" spans="10:19" s="133" customFormat="1" ht="12.75" hidden="1" x14ac:dyDescent="0.25">
      <c r="M85" s="133" t="str">
        <f t="shared" si="2"/>
        <v>ubiegam sięDolnośląskieDobroszyce_PL518</v>
      </c>
      <c r="N85" s="133" t="s">
        <v>1580</v>
      </c>
      <c r="O85" s="137" t="str">
        <f t="shared" si="1"/>
        <v>Dobroszyce_PL518</v>
      </c>
      <c r="P85" s="138" t="s">
        <v>1707</v>
      </c>
      <c r="Q85" s="138" t="s">
        <v>1669</v>
      </c>
      <c r="R85" s="133">
        <v>5</v>
      </c>
      <c r="S85" s="133" t="s">
        <v>79</v>
      </c>
    </row>
    <row r="86" spans="10:19" s="133" customFormat="1" ht="12.75" hidden="1" x14ac:dyDescent="0.25">
      <c r="M86" s="133" t="str">
        <f t="shared" si="2"/>
        <v>ubiegam sięDolnośląskieDomaniów_PL518</v>
      </c>
      <c r="N86" s="133" t="s">
        <v>1580</v>
      </c>
      <c r="O86" s="137" t="str">
        <f t="shared" si="1"/>
        <v>Domaniów_PL518</v>
      </c>
      <c r="P86" s="138" t="s">
        <v>1707</v>
      </c>
      <c r="Q86" s="138" t="s">
        <v>1674</v>
      </c>
      <c r="R86" s="133">
        <v>5</v>
      </c>
      <c r="S86" s="133" t="s">
        <v>79</v>
      </c>
    </row>
    <row r="87" spans="10:19" s="133" customFormat="1" ht="12.75" hidden="1" x14ac:dyDescent="0.25">
      <c r="M87" s="133" t="str">
        <f t="shared" si="2"/>
        <v>ubiegam sięDolnośląskieDziadowa Kłoda_PL518</v>
      </c>
      <c r="N87" s="133" t="s">
        <v>1580</v>
      </c>
      <c r="O87" s="137" t="str">
        <f t="shared" si="1"/>
        <v>Dziadowa Kłoda_PL518</v>
      </c>
      <c r="P87" s="138" t="s">
        <v>1707</v>
      </c>
      <c r="Q87" s="138" t="s">
        <v>1670</v>
      </c>
      <c r="R87" s="133">
        <v>5</v>
      </c>
      <c r="S87" s="133" t="s">
        <v>79</v>
      </c>
    </row>
    <row r="88" spans="10:19" s="133" customFormat="1" ht="12.75" hidden="1" x14ac:dyDescent="0.25">
      <c r="M88" s="133" t="str">
        <f t="shared" si="2"/>
        <v>ubiegam sięDolnośląskieDzierżoniów_PL517</v>
      </c>
      <c r="N88" s="133" t="s">
        <v>1580</v>
      </c>
      <c r="O88" s="137" t="str">
        <f t="shared" si="1"/>
        <v>Dzierżoniów_PL517</v>
      </c>
      <c r="P88" s="138" t="s">
        <v>1706</v>
      </c>
      <c r="Q88" s="138" t="s">
        <v>1638</v>
      </c>
      <c r="R88" s="133">
        <v>5</v>
      </c>
      <c r="S88" s="133" t="s">
        <v>79</v>
      </c>
    </row>
    <row r="89" spans="10:19" s="133" customFormat="1" ht="12.75" hidden="1" x14ac:dyDescent="0.25">
      <c r="M89" s="133" t="str">
        <f t="shared" si="2"/>
        <v>ubiegam sięDolnośląskieGaworzyce_PL516</v>
      </c>
      <c r="N89" s="133" t="s">
        <v>1580</v>
      </c>
      <c r="O89" s="137" t="str">
        <f t="shared" si="1"/>
        <v>Gaworzyce_PL516</v>
      </c>
      <c r="P89" s="138" t="s">
        <v>1705</v>
      </c>
      <c r="Q89" s="138" t="s">
        <v>1634</v>
      </c>
      <c r="R89" s="133">
        <v>5</v>
      </c>
      <c r="S89" s="133" t="s">
        <v>79</v>
      </c>
    </row>
    <row r="90" spans="10:19" s="133" customFormat="1" ht="12.75" hidden="1" x14ac:dyDescent="0.25">
      <c r="M90" s="133" t="str">
        <f t="shared" si="2"/>
        <v>ubiegam sięDolnośląskieGóra_PL516</v>
      </c>
      <c r="N90" s="133" t="s">
        <v>1580</v>
      </c>
      <c r="O90" s="137" t="str">
        <f t="shared" si="1"/>
        <v>Góra_PL516</v>
      </c>
      <c r="P90" s="138" t="s">
        <v>1705</v>
      </c>
      <c r="Q90" s="138" t="s">
        <v>1620</v>
      </c>
      <c r="R90" s="133">
        <v>5</v>
      </c>
      <c r="S90" s="133" t="s">
        <v>79</v>
      </c>
    </row>
    <row r="91" spans="10:19" s="133" customFormat="1" ht="12.75" hidden="1" x14ac:dyDescent="0.25">
      <c r="M91" s="133" t="str">
        <f t="shared" si="2"/>
        <v>ubiegam sięDolnośląskieGrębocice_PL516</v>
      </c>
      <c r="N91" s="133" t="s">
        <v>1580</v>
      </c>
      <c r="O91" s="137" t="str">
        <f t="shared" si="1"/>
        <v>Grębocice_PL516</v>
      </c>
      <c r="P91" s="138" t="s">
        <v>1705</v>
      </c>
      <c r="Q91" s="138" t="s">
        <v>1635</v>
      </c>
      <c r="R91" s="133">
        <v>5</v>
      </c>
      <c r="S91" s="133" t="s">
        <v>79</v>
      </c>
    </row>
    <row r="92" spans="10:19" s="133" customFormat="1" ht="12.75" hidden="1" x14ac:dyDescent="0.25">
      <c r="M92" s="133" t="str">
        <f t="shared" si="2"/>
        <v>ubiegam sięDolnośląskieGromadka_PL515</v>
      </c>
      <c r="N92" s="133" t="s">
        <v>1580</v>
      </c>
      <c r="O92" s="137" t="str">
        <f t="shared" si="1"/>
        <v>Gromadka_PL515</v>
      </c>
      <c r="P92" s="138" t="s">
        <v>1704</v>
      </c>
      <c r="Q92" s="138" t="s">
        <v>1581</v>
      </c>
      <c r="R92" s="133">
        <v>5</v>
      </c>
      <c r="S92" s="133" t="s">
        <v>79</v>
      </c>
    </row>
    <row r="93" spans="10:19" s="133" customFormat="1" ht="12.75" hidden="1" x14ac:dyDescent="0.25">
      <c r="M93" s="133" t="str">
        <f t="shared" si="2"/>
        <v>ubiegam sięDolnośląskieJanowice Wielkie_PL515</v>
      </c>
      <c r="N93" s="133" t="s">
        <v>1580</v>
      </c>
      <c r="O93" s="137" t="str">
        <f t="shared" si="1"/>
        <v>Janowice Wielkie_PL515</v>
      </c>
      <c r="P93" s="138" t="s">
        <v>1704</v>
      </c>
      <c r="Q93" s="138" t="s">
        <v>1590</v>
      </c>
      <c r="R93" s="133">
        <v>5</v>
      </c>
      <c r="S93" s="133" t="s">
        <v>79</v>
      </c>
    </row>
    <row r="94" spans="10:19" s="133" customFormat="1" ht="12.75" hidden="1" x14ac:dyDescent="0.25">
      <c r="M94" s="133" t="str">
        <f t="shared" si="2"/>
        <v>ubiegam sięDolnośląskieJaworzyna Śląska_PL517</v>
      </c>
      <c r="N94" s="133" t="s">
        <v>1580</v>
      </c>
      <c r="O94" s="137" t="str">
        <f t="shared" si="1"/>
        <v>Jaworzyna Śląska_PL517</v>
      </c>
      <c r="P94" s="138" t="s">
        <v>1706</v>
      </c>
      <c r="Q94" s="138" t="s">
        <v>1650</v>
      </c>
      <c r="R94" s="133">
        <v>5</v>
      </c>
      <c r="S94" s="133" t="s">
        <v>79</v>
      </c>
    </row>
    <row r="95" spans="10:19" s="133" customFormat="1" ht="12.75" hidden="1" x14ac:dyDescent="0.25">
      <c r="M95" s="133" t="str">
        <f t="shared" si="2"/>
        <v>ubiegam sięDolnośląskieJelcz-Laskowice_PL518</v>
      </c>
      <c r="N95" s="133" t="s">
        <v>1580</v>
      </c>
      <c r="O95" s="137" t="str">
        <f t="shared" si="1"/>
        <v>Jelcz-Laskowice_PL518</v>
      </c>
      <c r="P95" s="138" t="s">
        <v>1707</v>
      </c>
      <c r="Q95" s="138" t="s">
        <v>1675</v>
      </c>
      <c r="R95" s="133">
        <v>5</v>
      </c>
      <c r="S95" s="133" t="s">
        <v>79</v>
      </c>
    </row>
    <row r="96" spans="10:19" s="133" customFormat="1" ht="12.75" hidden="1" x14ac:dyDescent="0.25">
      <c r="M96" s="133" t="str">
        <f t="shared" si="2"/>
        <v>ubiegam sięDolnośląskieJemielno_PL516</v>
      </c>
      <c r="N96" s="133" t="s">
        <v>1580</v>
      </c>
      <c r="O96" s="137" t="str">
        <f t="shared" si="1"/>
        <v>Jemielno_PL516</v>
      </c>
      <c r="P96" s="138" t="s">
        <v>1705</v>
      </c>
      <c r="Q96" s="138" t="s">
        <v>1621</v>
      </c>
      <c r="R96" s="133">
        <v>5</v>
      </c>
      <c r="S96" s="133" t="s">
        <v>79</v>
      </c>
    </row>
    <row r="97" spans="13:19" s="133" customFormat="1" ht="12.75" hidden="1" x14ac:dyDescent="0.25">
      <c r="M97" s="133" t="str">
        <f t="shared" si="2"/>
        <v>ubiegam sięDolnośląskieJerzmanowa_PL516</v>
      </c>
      <c r="N97" s="133" t="s">
        <v>1580</v>
      </c>
      <c r="O97" s="137" t="str">
        <f t="shared" si="1"/>
        <v>Jerzmanowa_PL516</v>
      </c>
      <c r="P97" s="138" t="s">
        <v>1705</v>
      </c>
      <c r="Q97" s="138" t="s">
        <v>1616</v>
      </c>
      <c r="R97" s="133">
        <v>5</v>
      </c>
      <c r="S97" s="133" t="s">
        <v>79</v>
      </c>
    </row>
    <row r="98" spans="13:19" s="133" customFormat="1" ht="12.75" hidden="1" x14ac:dyDescent="0.25">
      <c r="M98" s="133" t="str">
        <f t="shared" si="2"/>
        <v>ubiegam sięDolnośląskieJeżów Sudecki_PL515</v>
      </c>
      <c r="N98" s="133" t="s">
        <v>1580</v>
      </c>
      <c r="O98" s="137" t="str">
        <f t="shared" si="1"/>
        <v>Jeżów Sudecki_PL515</v>
      </c>
      <c r="P98" s="138" t="s">
        <v>1704</v>
      </c>
      <c r="Q98" s="138" t="s">
        <v>1591</v>
      </c>
      <c r="R98" s="133">
        <v>5</v>
      </c>
      <c r="S98" s="133" t="s">
        <v>79</v>
      </c>
    </row>
    <row r="99" spans="13:19" s="133" customFormat="1" ht="12.75" hidden="1" x14ac:dyDescent="0.25">
      <c r="M99" s="133" t="str">
        <f t="shared" si="2"/>
        <v>ubiegam sięDolnośląskieJordanów Śląski_PL518</v>
      </c>
      <c r="N99" s="133" t="s">
        <v>1580</v>
      </c>
      <c r="O99" s="137" t="str">
        <f t="shared" si="1"/>
        <v>Jordanów Śląski_PL518</v>
      </c>
      <c r="P99" s="138" t="s">
        <v>1707</v>
      </c>
      <c r="Q99" s="138" t="s">
        <v>1698</v>
      </c>
      <c r="R99" s="133">
        <v>5</v>
      </c>
      <c r="S99" s="133" t="s">
        <v>79</v>
      </c>
    </row>
    <row r="100" spans="13:19" s="133" customFormat="1" ht="12.75" hidden="1" x14ac:dyDescent="0.25">
      <c r="M100" s="133" t="str">
        <f t="shared" si="2"/>
        <v>ubiegam sięDolnośląskieKamieniec Ząbkowicki_PL517</v>
      </c>
      <c r="N100" s="133" t="s">
        <v>1580</v>
      </c>
      <c r="O100" s="137" t="str">
        <f t="shared" si="1"/>
        <v>Kamieniec Ząbkowicki_PL517</v>
      </c>
      <c r="P100" s="138" t="s">
        <v>1706</v>
      </c>
      <c r="Q100" s="138" t="s">
        <v>1660</v>
      </c>
      <c r="R100" s="133">
        <v>5</v>
      </c>
      <c r="S100" s="133" t="s">
        <v>79</v>
      </c>
    </row>
    <row r="101" spans="13:19" s="133" customFormat="1" ht="12.75" hidden="1" x14ac:dyDescent="0.25">
      <c r="M101" s="133" t="str">
        <f t="shared" si="2"/>
        <v>ubiegam sięDolnośląskieKamienna Góra_PL515</v>
      </c>
      <c r="N101" s="133" t="s">
        <v>1580</v>
      </c>
      <c r="O101" s="137" t="str">
        <f t="shared" si="1"/>
        <v>Kamienna Góra_PL515</v>
      </c>
      <c r="P101" s="138" t="s">
        <v>1704</v>
      </c>
      <c r="Q101" s="138" t="s">
        <v>1595</v>
      </c>
      <c r="R101" s="133">
        <v>5</v>
      </c>
      <c r="S101" s="133" t="s">
        <v>79</v>
      </c>
    </row>
    <row r="102" spans="13:19" s="133" customFormat="1" ht="12.75" hidden="1" x14ac:dyDescent="0.25">
      <c r="M102" s="133" t="str">
        <f t="shared" si="2"/>
        <v>ubiegam sięDolnośląskieKąty Wrocławskie_PL518</v>
      </c>
      <c r="N102" s="133" t="s">
        <v>1580</v>
      </c>
      <c r="O102" s="137" t="str">
        <f t="shared" si="1"/>
        <v>Kąty Wrocławskie_PL518</v>
      </c>
      <c r="P102" s="138" t="s">
        <v>1707</v>
      </c>
      <c r="Q102" s="138" t="s">
        <v>1699</v>
      </c>
      <c r="R102" s="133">
        <v>5</v>
      </c>
      <c r="S102" s="133" t="s">
        <v>79</v>
      </c>
    </row>
    <row r="103" spans="13:19" s="133" customFormat="1" ht="12.75" hidden="1" x14ac:dyDescent="0.25">
      <c r="M103" s="133" t="str">
        <f t="shared" si="2"/>
        <v>ubiegam sięDolnośląskieKłodzko_PL517</v>
      </c>
      <c r="N103" s="133" t="s">
        <v>1580</v>
      </c>
      <c r="O103" s="137" t="str">
        <f t="shared" si="1"/>
        <v>Kłodzko_PL517</v>
      </c>
      <c r="P103" s="138" t="s">
        <v>1706</v>
      </c>
      <c r="Q103" s="138" t="s">
        <v>1642</v>
      </c>
      <c r="R103" s="133">
        <v>5</v>
      </c>
      <c r="S103" s="133" t="s">
        <v>79</v>
      </c>
    </row>
    <row r="104" spans="13:19" s="133" customFormat="1" ht="12.75" hidden="1" x14ac:dyDescent="0.25">
      <c r="M104" s="133" t="str">
        <f t="shared" si="2"/>
        <v>ubiegam sięDolnośląskieKobierzyce_PL518</v>
      </c>
      <c r="N104" s="133" t="s">
        <v>1580</v>
      </c>
      <c r="O104" s="137" t="str">
        <f t="shared" si="1"/>
        <v>Kobierzyce_PL518</v>
      </c>
      <c r="P104" s="138" t="s">
        <v>1707</v>
      </c>
      <c r="Q104" s="138" t="s">
        <v>1700</v>
      </c>
      <c r="R104" s="133">
        <v>5</v>
      </c>
      <c r="S104" s="133" t="s">
        <v>79</v>
      </c>
    </row>
    <row r="105" spans="13:19" s="133" customFormat="1" ht="12.75" hidden="1" x14ac:dyDescent="0.25">
      <c r="M105" s="133" t="str">
        <f t="shared" si="2"/>
        <v>ubiegam sięDolnośląskieKondratowice_PL518</v>
      </c>
      <c r="N105" s="133" t="s">
        <v>1580</v>
      </c>
      <c r="O105" s="137" t="str">
        <f t="shared" si="1"/>
        <v>Kondratowice_PL518</v>
      </c>
      <c r="P105" s="138" t="s">
        <v>1707</v>
      </c>
      <c r="Q105" s="138" t="s">
        <v>1678</v>
      </c>
      <c r="R105" s="133">
        <v>5</v>
      </c>
      <c r="S105" s="133" t="s">
        <v>79</v>
      </c>
    </row>
    <row r="106" spans="13:19" s="133" customFormat="1" ht="12.75" hidden="1" x14ac:dyDescent="0.25">
      <c r="M106" s="133" t="str">
        <f t="shared" si="2"/>
        <v>ubiegam sięDolnośląskieKostomłoty_PL518</v>
      </c>
      <c r="N106" s="133" t="s">
        <v>1580</v>
      </c>
      <c r="O106" s="137" t="str">
        <f t="shared" si="1"/>
        <v>Kostomłoty_PL518</v>
      </c>
      <c r="P106" s="138" t="s">
        <v>1707</v>
      </c>
      <c r="Q106" s="138" t="s">
        <v>1682</v>
      </c>
      <c r="R106" s="133">
        <v>5</v>
      </c>
      <c r="S106" s="133" t="s">
        <v>79</v>
      </c>
    </row>
    <row r="107" spans="13:19" s="133" customFormat="1" ht="12.75" hidden="1" x14ac:dyDescent="0.25">
      <c r="M107" s="133" t="str">
        <f t="shared" si="2"/>
        <v>ubiegam sięDolnośląskieKotla_PL516</v>
      </c>
      <c r="N107" s="133" t="s">
        <v>1580</v>
      </c>
      <c r="O107" s="137" t="str">
        <f t="shared" si="1"/>
        <v>Kotla_PL516</v>
      </c>
      <c r="P107" s="138" t="s">
        <v>1705</v>
      </c>
      <c r="Q107" s="138" t="s">
        <v>1617</v>
      </c>
      <c r="R107" s="133">
        <v>5</v>
      </c>
      <c r="S107" s="133" t="s">
        <v>79</v>
      </c>
    </row>
    <row r="108" spans="13:19" s="133" customFormat="1" ht="12.75" hidden="1" x14ac:dyDescent="0.25">
      <c r="M108" s="133" t="str">
        <f t="shared" si="2"/>
        <v>ubiegam sięDolnośląskieKrośnice_PL518</v>
      </c>
      <c r="N108" s="133" t="s">
        <v>1580</v>
      </c>
      <c r="O108" s="137" t="str">
        <f t="shared" si="1"/>
        <v>Krośnice_PL518</v>
      </c>
      <c r="P108" s="138" t="s">
        <v>1707</v>
      </c>
      <c r="Q108" s="138" t="s">
        <v>1666</v>
      </c>
      <c r="R108" s="133">
        <v>5</v>
      </c>
      <c r="S108" s="133" t="s">
        <v>79</v>
      </c>
    </row>
    <row r="109" spans="13:19" s="133" customFormat="1" ht="12.75" hidden="1" x14ac:dyDescent="0.25">
      <c r="M109" s="133" t="str">
        <f t="shared" si="2"/>
        <v>ubiegam sięDolnośląskieKrotoszyce_PL516</v>
      </c>
      <c r="N109" s="133" t="s">
        <v>1580</v>
      </c>
      <c r="O109" s="137" t="str">
        <f t="shared" si="1"/>
        <v>Krotoszyce_PL516</v>
      </c>
      <c r="P109" s="138" t="s">
        <v>1705</v>
      </c>
      <c r="Q109" s="138" t="s">
        <v>1624</v>
      </c>
      <c r="R109" s="133">
        <v>5</v>
      </c>
      <c r="S109" s="133" t="s">
        <v>79</v>
      </c>
    </row>
    <row r="110" spans="13:19" s="133" customFormat="1" ht="12.75" hidden="1" x14ac:dyDescent="0.25">
      <c r="M110" s="133" t="str">
        <f t="shared" si="2"/>
        <v>ubiegam sięDolnośląskieKunice_PL516</v>
      </c>
      <c r="N110" s="133" t="s">
        <v>1580</v>
      </c>
      <c r="O110" s="137" t="str">
        <f t="shared" si="1"/>
        <v>Kunice_PL516</v>
      </c>
      <c r="P110" s="138" t="s">
        <v>1705</v>
      </c>
      <c r="Q110" s="138" t="s">
        <v>1625</v>
      </c>
      <c r="R110" s="133">
        <v>5</v>
      </c>
      <c r="S110" s="133" t="s">
        <v>79</v>
      </c>
    </row>
    <row r="111" spans="13:19" s="133" customFormat="1" ht="12.75" hidden="1" x14ac:dyDescent="0.25">
      <c r="M111" s="133" t="str">
        <f t="shared" si="2"/>
        <v>ubiegam sięDolnośląskieLądek-Zdrój_PL517</v>
      </c>
      <c r="N111" s="133" t="s">
        <v>1580</v>
      </c>
      <c r="O111" s="137" t="str">
        <f t="shared" si="1"/>
        <v>Lądek-Zdrój_PL517</v>
      </c>
      <c r="P111" s="138" t="s">
        <v>1706</v>
      </c>
      <c r="Q111" s="138" t="s">
        <v>1643</v>
      </c>
      <c r="R111" s="133">
        <v>5</v>
      </c>
      <c r="S111" s="133" t="s">
        <v>79</v>
      </c>
    </row>
    <row r="112" spans="13:19" s="133" customFormat="1" ht="12.75" hidden="1" x14ac:dyDescent="0.25">
      <c r="M112" s="133" t="str">
        <f t="shared" si="2"/>
        <v>ubiegam sięDolnośląskieLegnickie Pole_PL516</v>
      </c>
      <c r="N112" s="133" t="s">
        <v>1580</v>
      </c>
      <c r="O112" s="137" t="str">
        <f t="shared" si="1"/>
        <v>Legnickie Pole_PL516</v>
      </c>
      <c r="P112" s="138" t="s">
        <v>1705</v>
      </c>
      <c r="Q112" s="138" t="s">
        <v>1626</v>
      </c>
      <c r="R112" s="133">
        <v>5</v>
      </c>
      <c r="S112" s="133" t="s">
        <v>79</v>
      </c>
    </row>
    <row r="113" spans="13:19" s="133" customFormat="1" ht="12.75" hidden="1" x14ac:dyDescent="0.25">
      <c r="M113" s="133" t="str">
        <f t="shared" si="2"/>
        <v>ubiegam sięDolnośląskieLeśna_PL515</v>
      </c>
      <c r="N113" s="133" t="s">
        <v>1580</v>
      </c>
      <c r="O113" s="137" t="str">
        <f t="shared" si="1"/>
        <v>Leśna_PL515</v>
      </c>
      <c r="P113" s="138" t="s">
        <v>1704</v>
      </c>
      <c r="Q113" s="138" t="s">
        <v>1598</v>
      </c>
      <c r="R113" s="133">
        <v>5</v>
      </c>
      <c r="S113" s="133" t="s">
        <v>79</v>
      </c>
    </row>
    <row r="114" spans="13:19" s="133" customFormat="1" ht="12.75" hidden="1" x14ac:dyDescent="0.25">
      <c r="M114" s="133" t="str">
        <f t="shared" si="2"/>
        <v>ubiegam sięDolnośląskieLewin Kłodzki_PL517</v>
      </c>
      <c r="N114" s="133" t="s">
        <v>1580</v>
      </c>
      <c r="O114" s="137" t="str">
        <f t="shared" si="1"/>
        <v>Lewin Kłodzki_PL517</v>
      </c>
      <c r="P114" s="138" t="s">
        <v>1706</v>
      </c>
      <c r="Q114" s="138" t="s">
        <v>1644</v>
      </c>
      <c r="R114" s="133">
        <v>5</v>
      </c>
      <c r="S114" s="133" t="s">
        <v>79</v>
      </c>
    </row>
    <row r="115" spans="13:19" s="133" customFormat="1" ht="12.75" hidden="1" x14ac:dyDescent="0.25">
      <c r="M115" s="133" t="str">
        <f t="shared" si="2"/>
        <v>ubiegam sięDolnośląskieLubań_PL515</v>
      </c>
      <c r="N115" s="133" t="s">
        <v>1580</v>
      </c>
      <c r="O115" s="137" t="str">
        <f t="shared" si="1"/>
        <v>Lubań_PL515</v>
      </c>
      <c r="P115" s="138" t="s">
        <v>1704</v>
      </c>
      <c r="Q115" s="138" t="s">
        <v>1599</v>
      </c>
      <c r="R115" s="133">
        <v>5</v>
      </c>
      <c r="S115" s="133" t="s">
        <v>79</v>
      </c>
    </row>
    <row r="116" spans="13:19" s="133" customFormat="1" ht="12.75" hidden="1" x14ac:dyDescent="0.25">
      <c r="M116" s="133" t="str">
        <f t="shared" si="2"/>
        <v>ubiegam sięDolnośląskieLubawka_PL515</v>
      </c>
      <c r="N116" s="133" t="s">
        <v>1580</v>
      </c>
      <c r="O116" s="137" t="str">
        <f t="shared" si="1"/>
        <v>Lubawka_PL515</v>
      </c>
      <c r="P116" s="138" t="s">
        <v>1704</v>
      </c>
      <c r="Q116" s="138" t="s">
        <v>1596</v>
      </c>
      <c r="R116" s="133">
        <v>5</v>
      </c>
      <c r="S116" s="133" t="s">
        <v>79</v>
      </c>
    </row>
    <row r="117" spans="13:19" s="133" customFormat="1" ht="12.75" hidden="1" x14ac:dyDescent="0.25">
      <c r="M117" s="133" t="str">
        <f t="shared" si="2"/>
        <v>ubiegam sięDolnośląskieLubin_PL516</v>
      </c>
      <c r="N117" s="133" t="s">
        <v>1580</v>
      </c>
      <c r="O117" s="137" t="str">
        <f t="shared" si="1"/>
        <v>Lubin_PL516</v>
      </c>
      <c r="P117" s="138" t="s">
        <v>1705</v>
      </c>
      <c r="Q117" s="138" t="s">
        <v>1630</v>
      </c>
      <c r="R117" s="133">
        <v>5</v>
      </c>
      <c r="S117" s="133" t="s">
        <v>79</v>
      </c>
    </row>
    <row r="118" spans="13:19" s="133" customFormat="1" ht="12.75" hidden="1" x14ac:dyDescent="0.25">
      <c r="M118" s="133" t="str">
        <f t="shared" si="2"/>
        <v>ubiegam sięDolnośląskieLubomierz_PL515</v>
      </c>
      <c r="N118" s="133" t="s">
        <v>1580</v>
      </c>
      <c r="O118" s="137" t="str">
        <f t="shared" si="1"/>
        <v>Lubomierz_PL515</v>
      </c>
      <c r="P118" s="138" t="s">
        <v>1704</v>
      </c>
      <c r="Q118" s="138" t="s">
        <v>1602</v>
      </c>
      <c r="R118" s="133">
        <v>5</v>
      </c>
      <c r="S118" s="133" t="s">
        <v>79</v>
      </c>
    </row>
    <row r="119" spans="13:19" s="133" customFormat="1" ht="12.75" hidden="1" x14ac:dyDescent="0.25">
      <c r="M119" s="133" t="str">
        <f t="shared" si="2"/>
        <v>ubiegam sięDolnośląskieLwówek Śląski_PL515</v>
      </c>
      <c r="N119" s="133" t="s">
        <v>1580</v>
      </c>
      <c r="O119" s="137" t="str">
        <f t="shared" si="1"/>
        <v>Lwówek Śląski_PL515</v>
      </c>
      <c r="P119" s="138" t="s">
        <v>1704</v>
      </c>
      <c r="Q119" s="138" t="s">
        <v>1603</v>
      </c>
      <c r="R119" s="133">
        <v>5</v>
      </c>
      <c r="S119" s="133" t="s">
        <v>79</v>
      </c>
    </row>
    <row r="120" spans="13:19" s="133" customFormat="1" ht="12.75" hidden="1" x14ac:dyDescent="0.25">
      <c r="M120" s="133" t="str">
        <f t="shared" si="2"/>
        <v>ubiegam sięDolnośląskieŁagiewniki_PL517</v>
      </c>
      <c r="N120" s="133" t="s">
        <v>1580</v>
      </c>
      <c r="O120" s="137" t="str">
        <f t="shared" si="1"/>
        <v>Łagiewniki_PL517</v>
      </c>
      <c r="P120" s="138" t="s">
        <v>1706</v>
      </c>
      <c r="Q120" s="138" t="s">
        <v>1639</v>
      </c>
      <c r="R120" s="133">
        <v>5</v>
      </c>
      <c r="S120" s="133" t="s">
        <v>79</v>
      </c>
    </row>
    <row r="121" spans="13:19" s="133" customFormat="1" ht="12.75" hidden="1" x14ac:dyDescent="0.25">
      <c r="M121" s="133" t="str">
        <f t="shared" si="2"/>
        <v>ubiegam sięDolnośląskieMalczyce_PL518</v>
      </c>
      <c r="N121" s="133" t="s">
        <v>1580</v>
      </c>
      <c r="O121" s="137" t="str">
        <f t="shared" si="1"/>
        <v>Malczyce_PL518</v>
      </c>
      <c r="P121" s="138" t="s">
        <v>1707</v>
      </c>
      <c r="Q121" s="138" t="s">
        <v>1683</v>
      </c>
      <c r="R121" s="133">
        <v>5</v>
      </c>
      <c r="S121" s="133" t="s">
        <v>79</v>
      </c>
    </row>
    <row r="122" spans="13:19" s="133" customFormat="1" ht="12.75" hidden="1" x14ac:dyDescent="0.25">
      <c r="M122" s="133" t="str">
        <f t="shared" si="2"/>
        <v>ubiegam sięDolnośląskieMarcinowice_PL517</v>
      </c>
      <c r="N122" s="133" t="s">
        <v>1580</v>
      </c>
      <c r="O122" s="137" t="str">
        <f t="shared" si="1"/>
        <v>Marcinowice_PL517</v>
      </c>
      <c r="P122" s="138" t="s">
        <v>1706</v>
      </c>
      <c r="Q122" s="138" t="s">
        <v>1651</v>
      </c>
      <c r="R122" s="133">
        <v>5</v>
      </c>
      <c r="S122" s="133" t="s">
        <v>79</v>
      </c>
    </row>
    <row r="123" spans="13:19" s="133" customFormat="1" ht="12.75" hidden="1" x14ac:dyDescent="0.25">
      <c r="M123" s="133" t="str">
        <f t="shared" si="2"/>
        <v>ubiegam sięDolnośląskieMarciszów_PL515</v>
      </c>
      <c r="N123" s="133" t="s">
        <v>1580</v>
      </c>
      <c r="O123" s="137" t="str">
        <f t="shared" si="1"/>
        <v>Marciszów_PL515</v>
      </c>
      <c r="P123" s="138" t="s">
        <v>1704</v>
      </c>
      <c r="Q123" s="138" t="s">
        <v>1597</v>
      </c>
      <c r="R123" s="133">
        <v>5</v>
      </c>
      <c r="S123" s="133" t="s">
        <v>79</v>
      </c>
    </row>
    <row r="124" spans="13:19" s="133" customFormat="1" ht="12.75" hidden="1" x14ac:dyDescent="0.25">
      <c r="M124" s="133" t="str">
        <f t="shared" si="2"/>
        <v>ubiegam sięDolnośląskieMęcinka_PL515</v>
      </c>
      <c r="N124" s="133" t="s">
        <v>1580</v>
      </c>
      <c r="O124" s="137" t="str">
        <f t="shared" si="1"/>
        <v>Męcinka_PL515</v>
      </c>
      <c r="P124" s="138" t="s">
        <v>1704</v>
      </c>
      <c r="Q124" s="138" t="s">
        <v>1586</v>
      </c>
      <c r="R124" s="133">
        <v>5</v>
      </c>
      <c r="S124" s="133" t="s">
        <v>79</v>
      </c>
    </row>
    <row r="125" spans="13:19" s="133" customFormat="1" ht="12.75" hidden="1" x14ac:dyDescent="0.25">
      <c r="M125" s="133" t="str">
        <f t="shared" si="2"/>
        <v>ubiegam sięDolnośląskieMieroszów_PL517</v>
      </c>
      <c r="N125" s="133" t="s">
        <v>1580</v>
      </c>
      <c r="O125" s="137" t="str">
        <f t="shared" si="1"/>
        <v>Mieroszów_PL517</v>
      </c>
      <c r="P125" s="138" t="s">
        <v>1706</v>
      </c>
      <c r="Q125" s="138" t="s">
        <v>1655</v>
      </c>
      <c r="R125" s="133">
        <v>5</v>
      </c>
      <c r="S125" s="133" t="s">
        <v>79</v>
      </c>
    </row>
    <row r="126" spans="13:19" s="133" customFormat="1" ht="12.75" hidden="1" x14ac:dyDescent="0.25">
      <c r="M126" s="133" t="str">
        <f t="shared" si="2"/>
        <v>ubiegam sięDolnośląskieMietków_PL518</v>
      </c>
      <c r="N126" s="133" t="s">
        <v>1580</v>
      </c>
      <c r="O126" s="137" t="str">
        <f t="shared" si="1"/>
        <v>Mietków_PL518</v>
      </c>
      <c r="P126" s="138" t="s">
        <v>1707</v>
      </c>
      <c r="Q126" s="138" t="s">
        <v>1701</v>
      </c>
      <c r="R126" s="133">
        <v>5</v>
      </c>
      <c r="S126" s="133" t="s">
        <v>79</v>
      </c>
    </row>
    <row r="127" spans="13:19" s="133" customFormat="1" ht="12.75" hidden="1" x14ac:dyDescent="0.25">
      <c r="M127" s="133" t="str">
        <f t="shared" si="2"/>
        <v>ubiegam sięDolnośląskieMiędzybórz_PL518</v>
      </c>
      <c r="N127" s="133" t="s">
        <v>1580</v>
      </c>
      <c r="O127" s="137" t="str">
        <f t="shared" si="1"/>
        <v>Międzybórz_PL518</v>
      </c>
      <c r="P127" s="138" t="s">
        <v>1707</v>
      </c>
      <c r="Q127" s="138" t="s">
        <v>1671</v>
      </c>
      <c r="R127" s="133">
        <v>5</v>
      </c>
      <c r="S127" s="133" t="s">
        <v>79</v>
      </c>
    </row>
    <row r="128" spans="13:19" s="133" customFormat="1" ht="12.75" hidden="1" x14ac:dyDescent="0.25">
      <c r="M128" s="133" t="str">
        <f t="shared" si="2"/>
        <v>ubiegam sięDolnośląskieMiędzylesie_PL517</v>
      </c>
      <c r="N128" s="133" t="s">
        <v>1580</v>
      </c>
      <c r="O128" s="137" t="str">
        <f t="shared" si="1"/>
        <v>Międzylesie_PL517</v>
      </c>
      <c r="P128" s="138" t="s">
        <v>1706</v>
      </c>
      <c r="Q128" s="138" t="s">
        <v>1645</v>
      </c>
      <c r="R128" s="133">
        <v>5</v>
      </c>
      <c r="S128" s="133" t="s">
        <v>79</v>
      </c>
    </row>
    <row r="129" spans="13:19" s="133" customFormat="1" ht="12.75" hidden="1" x14ac:dyDescent="0.25">
      <c r="M129" s="133" t="str">
        <f t="shared" si="2"/>
        <v>ubiegam sięDolnośląskieMiękinia_PL518</v>
      </c>
      <c r="N129" s="133" t="s">
        <v>1580</v>
      </c>
      <c r="O129" s="137" t="str">
        <f t="shared" si="1"/>
        <v>Miękinia_PL518</v>
      </c>
      <c r="P129" s="138" t="s">
        <v>1707</v>
      </c>
      <c r="Q129" s="138" t="s">
        <v>1684</v>
      </c>
      <c r="R129" s="133">
        <v>5</v>
      </c>
      <c r="S129" s="133" t="s">
        <v>79</v>
      </c>
    </row>
    <row r="130" spans="13:19" s="133" customFormat="1" ht="12.75" hidden="1" x14ac:dyDescent="0.25">
      <c r="M130" s="133" t="str">
        <f t="shared" si="2"/>
        <v>ubiegam sięDolnośląskieMilicz_PL518</v>
      </c>
      <c r="N130" s="133" t="s">
        <v>1580</v>
      </c>
      <c r="O130" s="137" t="str">
        <f t="shared" si="1"/>
        <v>Milicz_PL518</v>
      </c>
      <c r="P130" s="138" t="s">
        <v>1707</v>
      </c>
      <c r="Q130" s="138" t="s">
        <v>1667</v>
      </c>
      <c r="R130" s="133">
        <v>5</v>
      </c>
      <c r="S130" s="133" t="s">
        <v>79</v>
      </c>
    </row>
    <row r="131" spans="13:19" s="133" customFormat="1" ht="12.75" hidden="1" x14ac:dyDescent="0.25">
      <c r="M131" s="133" t="str">
        <f t="shared" si="2"/>
        <v>ubiegam sięDolnośląskieMiłkowice_PL516</v>
      </c>
      <c r="N131" s="133" t="s">
        <v>1580</v>
      </c>
      <c r="O131" s="137" t="str">
        <f t="shared" si="1"/>
        <v>Miłkowice_PL516</v>
      </c>
      <c r="P131" s="138" t="s">
        <v>1705</v>
      </c>
      <c r="Q131" s="138" t="s">
        <v>1627</v>
      </c>
      <c r="R131" s="133">
        <v>5</v>
      </c>
      <c r="S131" s="133" t="s">
        <v>79</v>
      </c>
    </row>
    <row r="132" spans="13:19" s="133" customFormat="1" ht="12.75" hidden="1" x14ac:dyDescent="0.25">
      <c r="M132" s="133" t="str">
        <f t="shared" si="2"/>
        <v>ubiegam sięDolnośląskieMirsk_PL515</v>
      </c>
      <c r="N132" s="133" t="s">
        <v>1580</v>
      </c>
      <c r="O132" s="137" t="str">
        <f t="shared" si="1"/>
        <v>Mirsk_PL515</v>
      </c>
      <c r="P132" s="138" t="s">
        <v>1704</v>
      </c>
      <c r="Q132" s="138" t="s">
        <v>1604</v>
      </c>
      <c r="R132" s="133">
        <v>5</v>
      </c>
      <c r="S132" s="133" t="s">
        <v>79</v>
      </c>
    </row>
    <row r="133" spans="13:19" s="133" customFormat="1" ht="12.75" hidden="1" x14ac:dyDescent="0.25">
      <c r="M133" s="133" t="str">
        <f t="shared" si="2"/>
        <v>ubiegam sięDolnośląskieMściwojów_PL515</v>
      </c>
      <c r="N133" s="133" t="s">
        <v>1580</v>
      </c>
      <c r="O133" s="137" t="str">
        <f t="shared" ref="O133:O196" si="3">Q133&amp;P133</f>
        <v>Mściwojów_PL515</v>
      </c>
      <c r="P133" s="138" t="s">
        <v>1704</v>
      </c>
      <c r="Q133" s="138" t="s">
        <v>1587</v>
      </c>
      <c r="R133" s="133">
        <v>5</v>
      </c>
      <c r="S133" s="133" t="s">
        <v>79</v>
      </c>
    </row>
    <row r="134" spans="13:19" s="133" customFormat="1" ht="12.75" hidden="1" x14ac:dyDescent="0.25">
      <c r="M134" s="133" t="str">
        <f t="shared" ref="M134:M197" si="4">S134&amp;N134&amp;O134</f>
        <v>ubiegam sięDolnośląskieMysłakowice_PL515</v>
      </c>
      <c r="N134" s="133" t="s">
        <v>1580</v>
      </c>
      <c r="O134" s="137" t="str">
        <f t="shared" si="3"/>
        <v>Mysłakowice_PL515</v>
      </c>
      <c r="P134" s="138" t="s">
        <v>1704</v>
      </c>
      <c r="Q134" s="138" t="s">
        <v>1592</v>
      </c>
      <c r="R134" s="133">
        <v>5</v>
      </c>
      <c r="S134" s="133" t="s">
        <v>79</v>
      </c>
    </row>
    <row r="135" spans="13:19" s="133" customFormat="1" ht="12.75" hidden="1" x14ac:dyDescent="0.25">
      <c r="M135" s="133" t="str">
        <f t="shared" si="4"/>
        <v>ubiegam sięDolnośląskieNiechlów_PL516</v>
      </c>
      <c r="N135" s="133" t="s">
        <v>1580</v>
      </c>
      <c r="O135" s="137" t="str">
        <f t="shared" si="3"/>
        <v>Niechlów_PL516</v>
      </c>
      <c r="P135" s="138" t="s">
        <v>1705</v>
      </c>
      <c r="Q135" s="138" t="s">
        <v>1622</v>
      </c>
      <c r="R135" s="133">
        <v>5</v>
      </c>
      <c r="S135" s="133" t="s">
        <v>79</v>
      </c>
    </row>
    <row r="136" spans="13:19" s="133" customFormat="1" ht="12.75" hidden="1" x14ac:dyDescent="0.25">
      <c r="M136" s="133" t="str">
        <f t="shared" si="4"/>
        <v>ubiegam sięDolnośląskieNiemcza_PL517</v>
      </c>
      <c r="N136" s="133" t="s">
        <v>1580</v>
      </c>
      <c r="O136" s="137" t="str">
        <f t="shared" si="3"/>
        <v>Niemcza_PL517</v>
      </c>
      <c r="P136" s="138" t="s">
        <v>1706</v>
      </c>
      <c r="Q136" s="138" t="s">
        <v>1640</v>
      </c>
      <c r="R136" s="133">
        <v>5</v>
      </c>
      <c r="S136" s="133" t="s">
        <v>79</v>
      </c>
    </row>
    <row r="137" spans="13:19" s="133" customFormat="1" ht="12.75" hidden="1" x14ac:dyDescent="0.25">
      <c r="M137" s="133" t="str">
        <f t="shared" si="4"/>
        <v>ubiegam sięDolnośląskieNowa Ruda_PL517</v>
      </c>
      <c r="N137" s="133" t="s">
        <v>1580</v>
      </c>
      <c r="O137" s="137" t="str">
        <f t="shared" si="3"/>
        <v>Nowa Ruda_PL517</v>
      </c>
      <c r="P137" s="138" t="s">
        <v>1706</v>
      </c>
      <c r="Q137" s="138" t="s">
        <v>1646</v>
      </c>
      <c r="R137" s="133">
        <v>5</v>
      </c>
      <c r="S137" s="133" t="s">
        <v>79</v>
      </c>
    </row>
    <row r="138" spans="13:19" s="133" customFormat="1" ht="12.75" hidden="1" x14ac:dyDescent="0.25">
      <c r="M138" s="133" t="str">
        <f t="shared" si="4"/>
        <v>ubiegam sięDolnośląskieNowogrodziec_PL515</v>
      </c>
      <c r="N138" s="133" t="s">
        <v>1580</v>
      </c>
      <c r="O138" s="137" t="str">
        <f t="shared" si="3"/>
        <v>Nowogrodziec_PL515</v>
      </c>
      <c r="P138" s="138" t="s">
        <v>1704</v>
      </c>
      <c r="Q138" s="138" t="s">
        <v>1582</v>
      </c>
      <c r="R138" s="133">
        <v>5</v>
      </c>
      <c r="S138" s="133" t="s">
        <v>79</v>
      </c>
    </row>
    <row r="139" spans="13:19" s="133" customFormat="1" ht="12.75" hidden="1" x14ac:dyDescent="0.25">
      <c r="M139" s="133" t="str">
        <f t="shared" si="4"/>
        <v>ubiegam sięDolnośląskieOborniki Śląskie_PL518</v>
      </c>
      <c r="N139" s="133" t="s">
        <v>1580</v>
      </c>
      <c r="O139" s="137" t="str">
        <f t="shared" si="3"/>
        <v>Oborniki Śląskie_PL518</v>
      </c>
      <c r="P139" s="138" t="s">
        <v>1707</v>
      </c>
      <c r="Q139" s="138" t="s">
        <v>1687</v>
      </c>
      <c r="R139" s="133">
        <v>5</v>
      </c>
      <c r="S139" s="133" t="s">
        <v>79</v>
      </c>
    </row>
    <row r="140" spans="13:19" s="133" customFormat="1" ht="12.75" hidden="1" x14ac:dyDescent="0.25">
      <c r="M140" s="133" t="str">
        <f t="shared" si="4"/>
        <v>ubiegam sięDolnośląskieOleśnica_PL518</v>
      </c>
      <c r="N140" s="133" t="s">
        <v>1580</v>
      </c>
      <c r="O140" s="137" t="str">
        <f t="shared" si="3"/>
        <v>Oleśnica_PL518</v>
      </c>
      <c r="P140" s="138" t="s">
        <v>1707</v>
      </c>
      <c r="Q140" s="138" t="s">
        <v>1111</v>
      </c>
      <c r="R140" s="133">
        <v>5</v>
      </c>
      <c r="S140" s="133" t="s">
        <v>79</v>
      </c>
    </row>
    <row r="141" spans="13:19" s="133" customFormat="1" ht="12.75" hidden="1" x14ac:dyDescent="0.25">
      <c r="M141" s="133" t="str">
        <f t="shared" si="4"/>
        <v>ubiegam sięDolnośląskieOława_PL518</v>
      </c>
      <c r="N141" s="133" t="s">
        <v>1580</v>
      </c>
      <c r="O141" s="137" t="str">
        <f t="shared" si="3"/>
        <v>Oława_PL518</v>
      </c>
      <c r="P141" s="138" t="s">
        <v>1707</v>
      </c>
      <c r="Q141" s="138" t="s">
        <v>1676</v>
      </c>
      <c r="R141" s="133">
        <v>5</v>
      </c>
      <c r="S141" s="133" t="s">
        <v>79</v>
      </c>
    </row>
    <row r="142" spans="13:19" s="133" customFormat="1" ht="12.75" hidden="1" x14ac:dyDescent="0.25">
      <c r="M142" s="133" t="str">
        <f t="shared" si="4"/>
        <v>ubiegam sięDolnośląskieOsiecznica_PL515</v>
      </c>
      <c r="N142" s="133" t="s">
        <v>1580</v>
      </c>
      <c r="O142" s="137" t="str">
        <f t="shared" si="3"/>
        <v>Osiecznica_PL515</v>
      </c>
      <c r="P142" s="138" t="s">
        <v>1704</v>
      </c>
      <c r="Q142" s="138" t="s">
        <v>1583</v>
      </c>
      <c r="R142" s="133">
        <v>5</v>
      </c>
      <c r="S142" s="133" t="s">
        <v>79</v>
      </c>
    </row>
    <row r="143" spans="13:19" s="133" customFormat="1" ht="12.75" hidden="1" x14ac:dyDescent="0.25">
      <c r="M143" s="133" t="str">
        <f t="shared" si="4"/>
        <v>ubiegam sięDolnośląskiePaszowice_PL515</v>
      </c>
      <c r="N143" s="133" t="s">
        <v>1580</v>
      </c>
      <c r="O143" s="137" t="str">
        <f t="shared" si="3"/>
        <v>Paszowice_PL515</v>
      </c>
      <c r="P143" s="138" t="s">
        <v>1704</v>
      </c>
      <c r="Q143" s="138" t="s">
        <v>1588</v>
      </c>
      <c r="R143" s="133">
        <v>5</v>
      </c>
      <c r="S143" s="133" t="s">
        <v>79</v>
      </c>
    </row>
    <row r="144" spans="13:19" s="133" customFormat="1" ht="12.75" hidden="1" x14ac:dyDescent="0.25">
      <c r="M144" s="133" t="str">
        <f t="shared" si="4"/>
        <v>ubiegam sięDolnośląskiePęcław_PL516</v>
      </c>
      <c r="N144" s="133" t="s">
        <v>1580</v>
      </c>
      <c r="O144" s="137" t="str">
        <f t="shared" si="3"/>
        <v>Pęcław_PL516</v>
      </c>
      <c r="P144" s="138" t="s">
        <v>1705</v>
      </c>
      <c r="Q144" s="138" t="s">
        <v>1618</v>
      </c>
      <c r="R144" s="133">
        <v>5</v>
      </c>
      <c r="S144" s="133" t="s">
        <v>79</v>
      </c>
    </row>
    <row r="145" spans="13:19" s="133" customFormat="1" ht="12.75" hidden="1" x14ac:dyDescent="0.25">
      <c r="M145" s="133" t="str">
        <f t="shared" si="4"/>
        <v>ubiegam sięDolnośląskiePielgrzymka_PL515</v>
      </c>
      <c r="N145" s="133" t="s">
        <v>1580</v>
      </c>
      <c r="O145" s="137" t="str">
        <f t="shared" si="3"/>
        <v>Pielgrzymka_PL515</v>
      </c>
      <c r="P145" s="138" t="s">
        <v>1704</v>
      </c>
      <c r="Q145" s="138" t="s">
        <v>1612</v>
      </c>
      <c r="R145" s="133">
        <v>5</v>
      </c>
      <c r="S145" s="133" t="s">
        <v>79</v>
      </c>
    </row>
    <row r="146" spans="13:19" s="133" customFormat="1" ht="12.75" hidden="1" x14ac:dyDescent="0.25">
      <c r="M146" s="133" t="str">
        <f t="shared" si="4"/>
        <v>ubiegam sięDolnośląskiePlaterówka_PL515</v>
      </c>
      <c r="N146" s="133" t="s">
        <v>1580</v>
      </c>
      <c r="O146" s="137" t="str">
        <f t="shared" si="3"/>
        <v>Platerówka_PL515</v>
      </c>
      <c r="P146" s="138" t="s">
        <v>1704</v>
      </c>
      <c r="Q146" s="138" t="s">
        <v>1600</v>
      </c>
      <c r="R146" s="133">
        <v>5</v>
      </c>
      <c r="S146" s="133" t="s">
        <v>79</v>
      </c>
    </row>
    <row r="147" spans="13:19" s="133" customFormat="1" ht="12.75" hidden="1" x14ac:dyDescent="0.25">
      <c r="M147" s="133" t="str">
        <f t="shared" si="4"/>
        <v>ubiegam sięDolnośląskiePodgórzyn_PL515</v>
      </c>
      <c r="N147" s="133" t="s">
        <v>1580</v>
      </c>
      <c r="O147" s="137" t="str">
        <f t="shared" si="3"/>
        <v>Podgórzyn_PL515</v>
      </c>
      <c r="P147" s="138" t="s">
        <v>1704</v>
      </c>
      <c r="Q147" s="138" t="s">
        <v>1593</v>
      </c>
      <c r="R147" s="133">
        <v>5</v>
      </c>
      <c r="S147" s="133" t="s">
        <v>79</v>
      </c>
    </row>
    <row r="148" spans="13:19" s="133" customFormat="1" ht="12.75" hidden="1" x14ac:dyDescent="0.25">
      <c r="M148" s="133" t="str">
        <f t="shared" si="4"/>
        <v>ubiegam sięDolnośląskieProchowice_PL516</v>
      </c>
      <c r="N148" s="133" t="s">
        <v>1580</v>
      </c>
      <c r="O148" s="137" t="str">
        <f t="shared" si="3"/>
        <v>Prochowice_PL516</v>
      </c>
      <c r="P148" s="138" t="s">
        <v>1705</v>
      </c>
      <c r="Q148" s="138" t="s">
        <v>1628</v>
      </c>
      <c r="R148" s="133">
        <v>5</v>
      </c>
      <c r="S148" s="133" t="s">
        <v>79</v>
      </c>
    </row>
    <row r="149" spans="13:19" s="133" customFormat="1" ht="12.75" hidden="1" x14ac:dyDescent="0.25">
      <c r="M149" s="133" t="str">
        <f t="shared" si="4"/>
        <v>ubiegam sięDolnośląskiePrusice_PL518</v>
      </c>
      <c r="N149" s="133" t="s">
        <v>1580</v>
      </c>
      <c r="O149" s="137" t="str">
        <f t="shared" si="3"/>
        <v>Prusice_PL518</v>
      </c>
      <c r="P149" s="138" t="s">
        <v>1707</v>
      </c>
      <c r="Q149" s="138" t="s">
        <v>1688</v>
      </c>
      <c r="R149" s="133">
        <v>5</v>
      </c>
      <c r="S149" s="133" t="s">
        <v>79</v>
      </c>
    </row>
    <row r="150" spans="13:19" s="133" customFormat="1" ht="12.75" hidden="1" x14ac:dyDescent="0.25">
      <c r="M150" s="133" t="str">
        <f t="shared" si="4"/>
        <v>ubiegam sięDolnośląskiePrzemków_PL516</v>
      </c>
      <c r="N150" s="133" t="s">
        <v>1580</v>
      </c>
      <c r="O150" s="137" t="str">
        <f t="shared" si="3"/>
        <v>Przemków_PL516</v>
      </c>
      <c r="P150" s="138" t="s">
        <v>1705</v>
      </c>
      <c r="Q150" s="138" t="s">
        <v>1636</v>
      </c>
      <c r="R150" s="133">
        <v>5</v>
      </c>
      <c r="S150" s="133" t="s">
        <v>79</v>
      </c>
    </row>
    <row r="151" spans="13:19" s="133" customFormat="1" ht="12.75" hidden="1" x14ac:dyDescent="0.25">
      <c r="M151" s="133" t="str">
        <f t="shared" si="4"/>
        <v>ubiegam sięDolnośląskiePrzeworno_PL518</v>
      </c>
      <c r="N151" s="133" t="s">
        <v>1580</v>
      </c>
      <c r="O151" s="137" t="str">
        <f t="shared" si="3"/>
        <v>Przeworno_PL518</v>
      </c>
      <c r="P151" s="138" t="s">
        <v>1707</v>
      </c>
      <c r="Q151" s="138" t="s">
        <v>1679</v>
      </c>
      <c r="R151" s="133">
        <v>5</v>
      </c>
      <c r="S151" s="133" t="s">
        <v>79</v>
      </c>
    </row>
    <row r="152" spans="13:19" s="133" customFormat="1" ht="12.75" hidden="1" x14ac:dyDescent="0.25">
      <c r="M152" s="133" t="str">
        <f t="shared" si="4"/>
        <v>ubiegam sięDolnośląskieRadków_PL517</v>
      </c>
      <c r="N152" s="133" t="s">
        <v>1580</v>
      </c>
      <c r="O152" s="137" t="str">
        <f t="shared" si="3"/>
        <v>Radków_PL517</v>
      </c>
      <c r="P152" s="138" t="s">
        <v>1706</v>
      </c>
      <c r="Q152" s="138" t="s">
        <v>1119</v>
      </c>
      <c r="R152" s="133">
        <v>5</v>
      </c>
      <c r="S152" s="133" t="s">
        <v>79</v>
      </c>
    </row>
    <row r="153" spans="13:19" s="133" customFormat="1" ht="12.75" hidden="1" x14ac:dyDescent="0.25">
      <c r="M153" s="133" t="str">
        <f t="shared" si="4"/>
        <v>ubiegam sięDolnośląskieRadwanice_PL516</v>
      </c>
      <c r="N153" s="133" t="s">
        <v>1580</v>
      </c>
      <c r="O153" s="137" t="str">
        <f t="shared" si="3"/>
        <v>Radwanice_PL516</v>
      </c>
      <c r="P153" s="138" t="s">
        <v>1705</v>
      </c>
      <c r="Q153" s="138" t="s">
        <v>1637</v>
      </c>
      <c r="R153" s="133">
        <v>5</v>
      </c>
      <c r="S153" s="133" t="s">
        <v>79</v>
      </c>
    </row>
    <row r="154" spans="13:19" s="133" customFormat="1" ht="12.75" hidden="1" x14ac:dyDescent="0.25">
      <c r="M154" s="133" t="str">
        <f t="shared" si="4"/>
        <v>ubiegam sięDolnośląskieRudna_PL516</v>
      </c>
      <c r="N154" s="133" t="s">
        <v>1580</v>
      </c>
      <c r="O154" s="137" t="str">
        <f t="shared" si="3"/>
        <v>Rudna_PL516</v>
      </c>
      <c r="P154" s="138" t="s">
        <v>1705</v>
      </c>
      <c r="Q154" s="138" t="s">
        <v>1631</v>
      </c>
      <c r="R154" s="133">
        <v>5</v>
      </c>
      <c r="S154" s="133" t="s">
        <v>79</v>
      </c>
    </row>
    <row r="155" spans="13:19" s="133" customFormat="1" ht="12.75" hidden="1" x14ac:dyDescent="0.25">
      <c r="M155" s="133" t="str">
        <f t="shared" si="4"/>
        <v>ubiegam sięDolnośląskieRuja_PL516</v>
      </c>
      <c r="N155" s="133" t="s">
        <v>1580</v>
      </c>
      <c r="O155" s="137" t="str">
        <f t="shared" si="3"/>
        <v>Ruja_PL516</v>
      </c>
      <c r="P155" s="138" t="s">
        <v>1705</v>
      </c>
      <c r="Q155" s="138" t="s">
        <v>1629</v>
      </c>
      <c r="R155" s="133">
        <v>5</v>
      </c>
      <c r="S155" s="133" t="s">
        <v>79</v>
      </c>
    </row>
    <row r="156" spans="13:19" s="133" customFormat="1" ht="12.75" hidden="1" x14ac:dyDescent="0.25">
      <c r="M156" s="133" t="str">
        <f t="shared" si="4"/>
        <v>ubiegam sięDolnośląskieSiekierczyn_PL515</v>
      </c>
      <c r="N156" s="133" t="s">
        <v>1580</v>
      </c>
      <c r="O156" s="137" t="str">
        <f t="shared" si="3"/>
        <v>Siekierczyn_PL515</v>
      </c>
      <c r="P156" s="138" t="s">
        <v>1704</v>
      </c>
      <c r="Q156" s="138" t="s">
        <v>1601</v>
      </c>
      <c r="R156" s="133">
        <v>5</v>
      </c>
      <c r="S156" s="133" t="s">
        <v>79</v>
      </c>
    </row>
    <row r="157" spans="13:19" s="133" customFormat="1" ht="12.75" hidden="1" x14ac:dyDescent="0.25">
      <c r="M157" s="133" t="str">
        <f t="shared" si="4"/>
        <v>ubiegam sięDolnośląskieSobótka_PL518</v>
      </c>
      <c r="N157" s="133" t="s">
        <v>1580</v>
      </c>
      <c r="O157" s="137" t="str">
        <f t="shared" si="3"/>
        <v>Sobótka_PL518</v>
      </c>
      <c r="P157" s="138" t="s">
        <v>1707</v>
      </c>
      <c r="Q157" s="138" t="s">
        <v>1702</v>
      </c>
      <c r="R157" s="133">
        <v>5</v>
      </c>
      <c r="S157" s="133" t="s">
        <v>79</v>
      </c>
    </row>
    <row r="158" spans="13:19" s="133" customFormat="1" ht="12.75" hidden="1" x14ac:dyDescent="0.25">
      <c r="M158" s="133" t="str">
        <f t="shared" si="4"/>
        <v>ubiegam sięDolnośląskieStara Kamienica_PL515</v>
      </c>
      <c r="N158" s="133" t="s">
        <v>1580</v>
      </c>
      <c r="O158" s="137" t="str">
        <f t="shared" si="3"/>
        <v>Stara Kamienica_PL515</v>
      </c>
      <c r="P158" s="138" t="s">
        <v>1704</v>
      </c>
      <c r="Q158" s="138" t="s">
        <v>1594</v>
      </c>
      <c r="R158" s="133">
        <v>5</v>
      </c>
      <c r="S158" s="133" t="s">
        <v>79</v>
      </c>
    </row>
    <row r="159" spans="13:19" s="133" customFormat="1" ht="12.75" hidden="1" x14ac:dyDescent="0.25">
      <c r="M159" s="133" t="str">
        <f t="shared" si="4"/>
        <v>ubiegam sięDolnośląskieStare Bogaczowice_PL517</v>
      </c>
      <c r="N159" s="133" t="s">
        <v>1580</v>
      </c>
      <c r="O159" s="137" t="str">
        <f t="shared" si="3"/>
        <v>Stare Bogaczowice_PL517</v>
      </c>
      <c r="P159" s="138" t="s">
        <v>1706</v>
      </c>
      <c r="Q159" s="138" t="s">
        <v>1656</v>
      </c>
      <c r="R159" s="133">
        <v>5</v>
      </c>
      <c r="S159" s="133" t="s">
        <v>79</v>
      </c>
    </row>
    <row r="160" spans="13:19" s="133" customFormat="1" ht="12.75" hidden="1" x14ac:dyDescent="0.25">
      <c r="M160" s="133" t="str">
        <f t="shared" si="4"/>
        <v>ubiegam sięDolnośląskieStoszowice_PL517</v>
      </c>
      <c r="N160" s="133" t="s">
        <v>1580</v>
      </c>
      <c r="O160" s="137" t="str">
        <f t="shared" si="3"/>
        <v>Stoszowice_PL517</v>
      </c>
      <c r="P160" s="138" t="s">
        <v>1706</v>
      </c>
      <c r="Q160" s="138" t="s">
        <v>1661</v>
      </c>
      <c r="R160" s="133">
        <v>5</v>
      </c>
      <c r="S160" s="133" t="s">
        <v>79</v>
      </c>
    </row>
    <row r="161" spans="13:19" s="133" customFormat="1" ht="12.75" hidden="1" x14ac:dyDescent="0.25">
      <c r="M161" s="133" t="str">
        <f t="shared" si="4"/>
        <v>ubiegam sięDolnośląskieStronie Śląskie_PL517</v>
      </c>
      <c r="N161" s="133" t="s">
        <v>1580</v>
      </c>
      <c r="O161" s="137" t="str">
        <f t="shared" si="3"/>
        <v>Stronie Śląskie_PL517</v>
      </c>
      <c r="P161" s="138" t="s">
        <v>1706</v>
      </c>
      <c r="Q161" s="138" t="s">
        <v>1647</v>
      </c>
      <c r="R161" s="133">
        <v>5</v>
      </c>
      <c r="S161" s="133" t="s">
        <v>79</v>
      </c>
    </row>
    <row r="162" spans="13:19" s="133" customFormat="1" ht="12.75" hidden="1" x14ac:dyDescent="0.25">
      <c r="M162" s="133" t="str">
        <f t="shared" si="4"/>
        <v>ubiegam sięDolnośląskieStrzegom_PL517</v>
      </c>
      <c r="N162" s="133" t="s">
        <v>1580</v>
      </c>
      <c r="O162" s="137" t="str">
        <f t="shared" si="3"/>
        <v>Strzegom_PL517</v>
      </c>
      <c r="P162" s="138" t="s">
        <v>1706</v>
      </c>
      <c r="Q162" s="138" t="s">
        <v>1652</v>
      </c>
      <c r="R162" s="133">
        <v>5</v>
      </c>
      <c r="S162" s="133" t="s">
        <v>79</v>
      </c>
    </row>
    <row r="163" spans="13:19" s="133" customFormat="1" ht="12.75" hidden="1" x14ac:dyDescent="0.25">
      <c r="M163" s="133" t="str">
        <f t="shared" si="4"/>
        <v>ubiegam sięDolnośląskieStrzelin_PL518</v>
      </c>
      <c r="N163" s="133" t="s">
        <v>1580</v>
      </c>
      <c r="O163" s="137" t="str">
        <f t="shared" si="3"/>
        <v>Strzelin_PL518</v>
      </c>
      <c r="P163" s="138" t="s">
        <v>1707</v>
      </c>
      <c r="Q163" s="138" t="s">
        <v>1680</v>
      </c>
      <c r="R163" s="133">
        <v>5</v>
      </c>
      <c r="S163" s="133" t="s">
        <v>79</v>
      </c>
    </row>
    <row r="164" spans="13:19" s="133" customFormat="1" ht="12.75" hidden="1" x14ac:dyDescent="0.25">
      <c r="M164" s="133" t="str">
        <f t="shared" si="4"/>
        <v>ubiegam sięDolnośląskieSulików_PL515</v>
      </c>
      <c r="N164" s="133" t="s">
        <v>1580</v>
      </c>
      <c r="O164" s="137" t="str">
        <f t="shared" si="3"/>
        <v>Sulików_PL515</v>
      </c>
      <c r="P164" s="138" t="s">
        <v>1704</v>
      </c>
      <c r="Q164" s="138" t="s">
        <v>1608</v>
      </c>
      <c r="R164" s="133">
        <v>5</v>
      </c>
      <c r="S164" s="133" t="s">
        <v>79</v>
      </c>
    </row>
    <row r="165" spans="13:19" s="133" customFormat="1" ht="12.75" hidden="1" x14ac:dyDescent="0.25">
      <c r="M165" s="133" t="str">
        <f t="shared" si="4"/>
        <v>ubiegam sięDolnośląskieSyców_PL518</v>
      </c>
      <c r="N165" s="133" t="s">
        <v>1580</v>
      </c>
      <c r="O165" s="137" t="str">
        <f t="shared" si="3"/>
        <v>Syców_PL518</v>
      </c>
      <c r="P165" s="138" t="s">
        <v>1707</v>
      </c>
      <c r="Q165" s="138" t="s">
        <v>1672</v>
      </c>
      <c r="R165" s="133">
        <v>5</v>
      </c>
      <c r="S165" s="133" t="s">
        <v>79</v>
      </c>
    </row>
    <row r="166" spans="13:19" s="133" customFormat="1" ht="12.75" hidden="1" x14ac:dyDescent="0.25">
      <c r="M166" s="133" t="str">
        <f t="shared" si="4"/>
        <v>ubiegam sięDolnośląskieSzczytna_PL517</v>
      </c>
      <c r="N166" s="133" t="s">
        <v>1580</v>
      </c>
      <c r="O166" s="137" t="str">
        <f t="shared" si="3"/>
        <v>Szczytna_PL517</v>
      </c>
      <c r="P166" s="138" t="s">
        <v>1706</v>
      </c>
      <c r="Q166" s="138" t="s">
        <v>1648</v>
      </c>
      <c r="R166" s="133">
        <v>5</v>
      </c>
      <c r="S166" s="133" t="s">
        <v>79</v>
      </c>
    </row>
    <row r="167" spans="13:19" s="133" customFormat="1" ht="12.75" hidden="1" x14ac:dyDescent="0.25">
      <c r="M167" s="133" t="str">
        <f t="shared" si="4"/>
        <v>ubiegam sięDolnośląskieŚcinawa_PL516</v>
      </c>
      <c r="N167" s="133" t="s">
        <v>1580</v>
      </c>
      <c r="O167" s="137" t="str">
        <f t="shared" si="3"/>
        <v>Ścinawa_PL516</v>
      </c>
      <c r="P167" s="138" t="s">
        <v>1705</v>
      </c>
      <c r="Q167" s="138" t="s">
        <v>1632</v>
      </c>
      <c r="R167" s="133">
        <v>5</v>
      </c>
      <c r="S167" s="133" t="s">
        <v>79</v>
      </c>
    </row>
    <row r="168" spans="13:19" s="133" customFormat="1" ht="12.75" hidden="1" x14ac:dyDescent="0.25">
      <c r="M168" s="133" t="str">
        <f t="shared" si="4"/>
        <v>ubiegam sięDolnośląskieŚroda Śląska_PL518</v>
      </c>
      <c r="N168" s="133" t="s">
        <v>1580</v>
      </c>
      <c r="O168" s="137" t="str">
        <f t="shared" si="3"/>
        <v>Środa Śląska_PL518</v>
      </c>
      <c r="P168" s="138" t="s">
        <v>1707</v>
      </c>
      <c r="Q168" s="138" t="s">
        <v>1685</v>
      </c>
      <c r="R168" s="133">
        <v>5</v>
      </c>
      <c r="S168" s="133" t="s">
        <v>79</v>
      </c>
    </row>
    <row r="169" spans="13:19" s="133" customFormat="1" ht="12.75" hidden="1" x14ac:dyDescent="0.25">
      <c r="M169" s="133" t="str">
        <f t="shared" si="4"/>
        <v>ubiegam sięDolnośląskieŚwidnica_PL517</v>
      </c>
      <c r="N169" s="133" t="s">
        <v>1580</v>
      </c>
      <c r="O169" s="137" t="str">
        <f t="shared" si="3"/>
        <v>Świdnica_PL517</v>
      </c>
      <c r="P169" s="138" t="s">
        <v>1706</v>
      </c>
      <c r="Q169" s="138" t="s">
        <v>1558</v>
      </c>
      <c r="R169" s="133">
        <v>5</v>
      </c>
      <c r="S169" s="133" t="s">
        <v>79</v>
      </c>
    </row>
    <row r="170" spans="13:19" s="133" customFormat="1" ht="12.75" hidden="1" x14ac:dyDescent="0.25">
      <c r="M170" s="133" t="str">
        <f t="shared" si="4"/>
        <v>ubiegam sięDolnośląskieŚwierzawa_PL515</v>
      </c>
      <c r="N170" s="133" t="s">
        <v>1580</v>
      </c>
      <c r="O170" s="137" t="str">
        <f t="shared" si="3"/>
        <v>Świerzawa_PL515</v>
      </c>
      <c r="P170" s="138" t="s">
        <v>1704</v>
      </c>
      <c r="Q170" s="138" t="s">
        <v>1613</v>
      </c>
      <c r="R170" s="133">
        <v>5</v>
      </c>
      <c r="S170" s="133" t="s">
        <v>79</v>
      </c>
    </row>
    <row r="171" spans="13:19" s="133" customFormat="1" ht="12.75" hidden="1" x14ac:dyDescent="0.25">
      <c r="M171" s="133" t="str">
        <f t="shared" si="4"/>
        <v>ubiegam sięDolnośląskieTrzebnica_PL518</v>
      </c>
      <c r="N171" s="133" t="s">
        <v>1580</v>
      </c>
      <c r="O171" s="137" t="str">
        <f t="shared" si="3"/>
        <v>Trzebnica_PL518</v>
      </c>
      <c r="P171" s="138" t="s">
        <v>1707</v>
      </c>
      <c r="Q171" s="138" t="s">
        <v>1689</v>
      </c>
      <c r="R171" s="133">
        <v>5</v>
      </c>
      <c r="S171" s="133" t="s">
        <v>79</v>
      </c>
    </row>
    <row r="172" spans="13:19" s="133" customFormat="1" ht="12.75" hidden="1" x14ac:dyDescent="0.25">
      <c r="M172" s="133" t="str">
        <f t="shared" si="4"/>
        <v>ubiegam sięDolnośląskieTwardogóra_PL518</v>
      </c>
      <c r="N172" s="133" t="s">
        <v>1580</v>
      </c>
      <c r="O172" s="137" t="str">
        <f t="shared" si="3"/>
        <v>Twardogóra_PL518</v>
      </c>
      <c r="P172" s="138" t="s">
        <v>1707</v>
      </c>
      <c r="Q172" s="138" t="s">
        <v>1673</v>
      </c>
      <c r="R172" s="133">
        <v>5</v>
      </c>
      <c r="S172" s="133" t="s">
        <v>79</v>
      </c>
    </row>
    <row r="173" spans="13:19" s="133" customFormat="1" ht="12.75" hidden="1" x14ac:dyDescent="0.25">
      <c r="M173" s="133" t="str">
        <f t="shared" si="4"/>
        <v>ubiegam sięDolnośląskieUdanin_PL518</v>
      </c>
      <c r="N173" s="133" t="s">
        <v>1580</v>
      </c>
      <c r="O173" s="137" t="str">
        <f t="shared" si="3"/>
        <v>Udanin_PL518</v>
      </c>
      <c r="P173" s="138" t="s">
        <v>1707</v>
      </c>
      <c r="Q173" s="138" t="s">
        <v>1686</v>
      </c>
      <c r="R173" s="133">
        <v>5</v>
      </c>
      <c r="S173" s="133" t="s">
        <v>79</v>
      </c>
    </row>
    <row r="174" spans="13:19" s="133" customFormat="1" ht="12.75" hidden="1" x14ac:dyDescent="0.25">
      <c r="M174" s="133" t="str">
        <f t="shared" si="4"/>
        <v>ubiegam sięDolnośląskieWalim_PL517</v>
      </c>
      <c r="N174" s="133" t="s">
        <v>1580</v>
      </c>
      <c r="O174" s="137" t="str">
        <f t="shared" si="3"/>
        <v>Walim_PL517</v>
      </c>
      <c r="P174" s="138" t="s">
        <v>1706</v>
      </c>
      <c r="Q174" s="138" t="s">
        <v>1657</v>
      </c>
      <c r="R174" s="133">
        <v>5</v>
      </c>
      <c r="S174" s="133" t="s">
        <v>79</v>
      </c>
    </row>
    <row r="175" spans="13:19" s="133" customFormat="1" ht="12.75" hidden="1" x14ac:dyDescent="0.25">
      <c r="M175" s="133" t="str">
        <f t="shared" si="4"/>
        <v>ubiegam sięDolnośląskieWarta Bolesławiecka_PL515</v>
      </c>
      <c r="N175" s="133" t="s">
        <v>1580</v>
      </c>
      <c r="O175" s="137" t="str">
        <f t="shared" si="3"/>
        <v>Warta Bolesławiecka_PL515</v>
      </c>
      <c r="P175" s="138" t="s">
        <v>1704</v>
      </c>
      <c r="Q175" s="138" t="s">
        <v>1584</v>
      </c>
      <c r="R175" s="133">
        <v>5</v>
      </c>
      <c r="S175" s="133" t="s">
        <v>79</v>
      </c>
    </row>
    <row r="176" spans="13:19" s="133" customFormat="1" ht="12.75" hidden="1" x14ac:dyDescent="0.25">
      <c r="M176" s="133" t="str">
        <f t="shared" si="4"/>
        <v>ubiegam sięDolnośląskieWądroże Wielkie_PL515</v>
      </c>
      <c r="N176" s="133" t="s">
        <v>1580</v>
      </c>
      <c r="O176" s="137" t="str">
        <f t="shared" si="3"/>
        <v>Wądroże Wielkie_PL515</v>
      </c>
      <c r="P176" s="138" t="s">
        <v>1704</v>
      </c>
      <c r="Q176" s="138" t="s">
        <v>1589</v>
      </c>
      <c r="R176" s="133">
        <v>5</v>
      </c>
      <c r="S176" s="133" t="s">
        <v>79</v>
      </c>
    </row>
    <row r="177" spans="13:19" s="133" customFormat="1" ht="12.75" hidden="1" x14ac:dyDescent="0.25">
      <c r="M177" s="133" t="str">
        <f t="shared" si="4"/>
        <v>ubiegam sięDolnośląskieWąsosz_PL516</v>
      </c>
      <c r="N177" s="133" t="s">
        <v>1580</v>
      </c>
      <c r="O177" s="137" t="str">
        <f t="shared" si="3"/>
        <v>Wąsosz_PL516</v>
      </c>
      <c r="P177" s="138" t="s">
        <v>1705</v>
      </c>
      <c r="Q177" s="138" t="s">
        <v>1205</v>
      </c>
      <c r="R177" s="133">
        <v>5</v>
      </c>
      <c r="S177" s="133" t="s">
        <v>79</v>
      </c>
    </row>
    <row r="178" spans="13:19" s="133" customFormat="1" ht="12.75" hidden="1" x14ac:dyDescent="0.25">
      <c r="M178" s="133" t="str">
        <f t="shared" si="4"/>
        <v>ubiegam sięDolnośląskieWęgliniec_PL515</v>
      </c>
      <c r="N178" s="133" t="s">
        <v>1580</v>
      </c>
      <c r="O178" s="137" t="str">
        <f t="shared" si="3"/>
        <v>Węgliniec_PL515</v>
      </c>
      <c r="P178" s="138" t="s">
        <v>1704</v>
      </c>
      <c r="Q178" s="138" t="s">
        <v>1609</v>
      </c>
      <c r="R178" s="133">
        <v>5</v>
      </c>
      <c r="S178" s="133" t="s">
        <v>79</v>
      </c>
    </row>
    <row r="179" spans="13:19" s="133" customFormat="1" ht="12.75" hidden="1" x14ac:dyDescent="0.25">
      <c r="M179" s="133" t="str">
        <f t="shared" si="4"/>
        <v>ubiegam sięDolnośląskieWiązów_PL518</v>
      </c>
      <c r="N179" s="133" t="s">
        <v>1580</v>
      </c>
      <c r="O179" s="137" t="str">
        <f t="shared" si="3"/>
        <v>Wiązów_PL518</v>
      </c>
      <c r="P179" s="138" t="s">
        <v>1707</v>
      </c>
      <c r="Q179" s="138" t="s">
        <v>1681</v>
      </c>
      <c r="R179" s="133">
        <v>5</v>
      </c>
      <c r="S179" s="133" t="s">
        <v>79</v>
      </c>
    </row>
    <row r="180" spans="13:19" s="133" customFormat="1" ht="12.75" hidden="1" x14ac:dyDescent="0.25">
      <c r="M180" s="133" t="str">
        <f t="shared" si="4"/>
        <v>ubiegam sięDolnośląskieWińsko_PL518</v>
      </c>
      <c r="N180" s="133" t="s">
        <v>1580</v>
      </c>
      <c r="O180" s="137" t="str">
        <f t="shared" si="3"/>
        <v>Wińsko_PL518</v>
      </c>
      <c r="P180" s="138" t="s">
        <v>1707</v>
      </c>
      <c r="Q180" s="138" t="s">
        <v>1694</v>
      </c>
      <c r="R180" s="133">
        <v>5</v>
      </c>
      <c r="S180" s="133" t="s">
        <v>79</v>
      </c>
    </row>
    <row r="181" spans="13:19" s="133" customFormat="1" ht="12.75" hidden="1" x14ac:dyDescent="0.25">
      <c r="M181" s="133" t="str">
        <f t="shared" si="4"/>
        <v>ubiegam sięDolnośląskieWisznia Mała_PL518</v>
      </c>
      <c r="N181" s="133" t="s">
        <v>1580</v>
      </c>
      <c r="O181" s="137" t="str">
        <f t="shared" si="3"/>
        <v>Wisznia Mała_PL518</v>
      </c>
      <c r="P181" s="138" t="s">
        <v>1707</v>
      </c>
      <c r="Q181" s="138" t="s">
        <v>1690</v>
      </c>
      <c r="R181" s="133">
        <v>5</v>
      </c>
      <c r="S181" s="133" t="s">
        <v>79</v>
      </c>
    </row>
    <row r="182" spans="13:19" s="133" customFormat="1" ht="12.75" hidden="1" x14ac:dyDescent="0.25">
      <c r="M182" s="133" t="str">
        <f t="shared" si="4"/>
        <v>ubiegam sięDolnośląskieWleń_PL515</v>
      </c>
      <c r="N182" s="133" t="s">
        <v>1580</v>
      </c>
      <c r="O182" s="137" t="str">
        <f t="shared" si="3"/>
        <v>Wleń_PL515</v>
      </c>
      <c r="P182" s="138" t="s">
        <v>1704</v>
      </c>
      <c r="Q182" s="138" t="s">
        <v>1605</v>
      </c>
      <c r="R182" s="133">
        <v>5</v>
      </c>
      <c r="S182" s="133" t="s">
        <v>79</v>
      </c>
    </row>
    <row r="183" spans="13:19" s="133" customFormat="1" ht="12.75" hidden="1" x14ac:dyDescent="0.25">
      <c r="M183" s="133" t="str">
        <f t="shared" si="4"/>
        <v>ubiegam sięDolnośląskieWojcieszów_PL515</v>
      </c>
      <c r="N183" s="133" t="s">
        <v>1580</v>
      </c>
      <c r="O183" s="137" t="str">
        <f t="shared" si="3"/>
        <v>Wojcieszów_PL515</v>
      </c>
      <c r="P183" s="138" t="s">
        <v>1704</v>
      </c>
      <c r="Q183" s="138" t="s">
        <v>1611</v>
      </c>
      <c r="R183" s="133">
        <v>5</v>
      </c>
      <c r="S183" s="133" t="s">
        <v>79</v>
      </c>
    </row>
    <row r="184" spans="13:19" s="133" customFormat="1" ht="12.75" hidden="1" x14ac:dyDescent="0.25">
      <c r="M184" s="133" t="str">
        <f t="shared" si="4"/>
        <v>ubiegam sięDolnośląskieWołów_PL518</v>
      </c>
      <c r="N184" s="133" t="s">
        <v>1580</v>
      </c>
      <c r="O184" s="137" t="str">
        <f t="shared" si="3"/>
        <v>Wołów_PL518</v>
      </c>
      <c r="P184" s="138" t="s">
        <v>1707</v>
      </c>
      <c r="Q184" s="138" t="s">
        <v>1695</v>
      </c>
      <c r="R184" s="133">
        <v>5</v>
      </c>
      <c r="S184" s="133" t="s">
        <v>79</v>
      </c>
    </row>
    <row r="185" spans="13:19" s="133" customFormat="1" ht="12.75" hidden="1" x14ac:dyDescent="0.25">
      <c r="M185" s="133" t="str">
        <f t="shared" si="4"/>
        <v>ubiegam sięDolnośląskieZagrodno_PL515</v>
      </c>
      <c r="N185" s="133" t="s">
        <v>1580</v>
      </c>
      <c r="O185" s="137" t="str">
        <f t="shared" si="3"/>
        <v>Zagrodno_PL515</v>
      </c>
      <c r="P185" s="138" t="s">
        <v>1704</v>
      </c>
      <c r="Q185" s="138" t="s">
        <v>1614</v>
      </c>
      <c r="R185" s="133">
        <v>5</v>
      </c>
      <c r="S185" s="133" t="s">
        <v>79</v>
      </c>
    </row>
    <row r="186" spans="13:19" s="133" customFormat="1" ht="12.75" hidden="1" x14ac:dyDescent="0.25">
      <c r="M186" s="133" t="str">
        <f t="shared" si="4"/>
        <v>ubiegam sięDolnośląskieZawidów_PL515</v>
      </c>
      <c r="N186" s="133" t="s">
        <v>1580</v>
      </c>
      <c r="O186" s="137" t="str">
        <f t="shared" si="3"/>
        <v>Zawidów_PL515</v>
      </c>
      <c r="P186" s="138" t="s">
        <v>1704</v>
      </c>
      <c r="Q186" s="138" t="s">
        <v>1606</v>
      </c>
      <c r="R186" s="133">
        <v>5</v>
      </c>
      <c r="S186" s="133" t="s">
        <v>79</v>
      </c>
    </row>
    <row r="187" spans="13:19" s="133" customFormat="1" ht="12.75" hidden="1" x14ac:dyDescent="0.25">
      <c r="M187" s="133" t="str">
        <f t="shared" si="4"/>
        <v>ubiegam sięDolnośląskieZawonia_PL518</v>
      </c>
      <c r="N187" s="133" t="s">
        <v>1580</v>
      </c>
      <c r="O187" s="137" t="str">
        <f t="shared" si="3"/>
        <v>Zawonia_PL518</v>
      </c>
      <c r="P187" s="138" t="s">
        <v>1707</v>
      </c>
      <c r="Q187" s="138" t="s">
        <v>1691</v>
      </c>
      <c r="R187" s="133">
        <v>5</v>
      </c>
      <c r="S187" s="133" t="s">
        <v>79</v>
      </c>
    </row>
    <row r="188" spans="13:19" s="133" customFormat="1" ht="12.75" hidden="1" x14ac:dyDescent="0.25">
      <c r="M188" s="133" t="str">
        <f t="shared" si="4"/>
        <v>ubiegam sięDolnośląskieZąbkowice Śląskie_PL517</v>
      </c>
      <c r="N188" s="133" t="s">
        <v>1580</v>
      </c>
      <c r="O188" s="137" t="str">
        <f t="shared" si="3"/>
        <v>Ząbkowice Śląskie_PL517</v>
      </c>
      <c r="P188" s="138" t="s">
        <v>1706</v>
      </c>
      <c r="Q188" s="138" t="s">
        <v>1662</v>
      </c>
      <c r="R188" s="133">
        <v>5</v>
      </c>
      <c r="S188" s="133" t="s">
        <v>79</v>
      </c>
    </row>
    <row r="189" spans="13:19" s="133" customFormat="1" ht="12.75" hidden="1" x14ac:dyDescent="0.25">
      <c r="M189" s="133" t="str">
        <f t="shared" si="4"/>
        <v>ubiegam sięDolnośląskieZgorzelec_PL515</v>
      </c>
      <c r="N189" s="133" t="s">
        <v>1580</v>
      </c>
      <c r="O189" s="137" t="str">
        <f t="shared" si="3"/>
        <v>Zgorzelec_PL515</v>
      </c>
      <c r="P189" s="138" t="s">
        <v>1704</v>
      </c>
      <c r="Q189" s="138" t="s">
        <v>1610</v>
      </c>
      <c r="R189" s="133">
        <v>5</v>
      </c>
      <c r="S189" s="133" t="s">
        <v>79</v>
      </c>
    </row>
    <row r="190" spans="13:19" s="133" customFormat="1" ht="12.75" hidden="1" x14ac:dyDescent="0.25">
      <c r="M190" s="133" t="str">
        <f t="shared" si="4"/>
        <v>ubiegam sięDolnośląskieZiębice_PL517</v>
      </c>
      <c r="N190" s="133" t="s">
        <v>1580</v>
      </c>
      <c r="O190" s="137" t="str">
        <f t="shared" si="3"/>
        <v>Ziębice_PL517</v>
      </c>
      <c r="P190" s="138" t="s">
        <v>1706</v>
      </c>
      <c r="Q190" s="138" t="s">
        <v>1663</v>
      </c>
      <c r="R190" s="133">
        <v>5</v>
      </c>
      <c r="S190" s="133" t="s">
        <v>79</v>
      </c>
    </row>
    <row r="191" spans="13:19" s="133" customFormat="1" ht="12.75" hidden="1" x14ac:dyDescent="0.25">
      <c r="M191" s="133" t="str">
        <f t="shared" si="4"/>
        <v>ubiegam sięDolnośląskieZłotoryja_PL515</v>
      </c>
      <c r="N191" s="133" t="s">
        <v>1580</v>
      </c>
      <c r="O191" s="137" t="str">
        <f t="shared" si="3"/>
        <v>Złotoryja_PL515</v>
      </c>
      <c r="P191" s="138" t="s">
        <v>1704</v>
      </c>
      <c r="Q191" s="138" t="s">
        <v>1615</v>
      </c>
      <c r="R191" s="133">
        <v>5</v>
      </c>
      <c r="S191" s="133" t="s">
        <v>79</v>
      </c>
    </row>
    <row r="192" spans="13:19" s="133" customFormat="1" ht="12.75" hidden="1" x14ac:dyDescent="0.25">
      <c r="M192" s="133" t="str">
        <f t="shared" si="4"/>
        <v>ubiegam sięDolnośląskieZłoty Stok_PL517</v>
      </c>
      <c r="N192" s="133" t="s">
        <v>1580</v>
      </c>
      <c r="O192" s="137" t="str">
        <f t="shared" si="3"/>
        <v>Złoty Stok_PL517</v>
      </c>
      <c r="P192" s="138" t="s">
        <v>1706</v>
      </c>
      <c r="Q192" s="138" t="s">
        <v>1664</v>
      </c>
      <c r="R192" s="133">
        <v>5</v>
      </c>
      <c r="S192" s="133" t="s">
        <v>79</v>
      </c>
    </row>
    <row r="193" spans="13:19" s="133" customFormat="1" ht="12.75" hidden="1" x14ac:dyDescent="0.25">
      <c r="M193" s="133" t="str">
        <f t="shared" si="4"/>
        <v>ubiegam sięDolnośląskieŻarów_PL517</v>
      </c>
      <c r="N193" s="133" t="s">
        <v>1580</v>
      </c>
      <c r="O193" s="137" t="str">
        <f t="shared" si="3"/>
        <v>Żarów_PL517</v>
      </c>
      <c r="P193" s="138" t="s">
        <v>1706</v>
      </c>
      <c r="Q193" s="138" t="s">
        <v>1653</v>
      </c>
      <c r="R193" s="133">
        <v>5</v>
      </c>
      <c r="S193" s="133" t="s">
        <v>79</v>
      </c>
    </row>
    <row r="194" spans="13:19" s="133" customFormat="1" ht="12.75" hidden="1" x14ac:dyDescent="0.25">
      <c r="M194" s="133" t="str">
        <f t="shared" si="4"/>
        <v>ubiegam sięDolnośląskieŻmigród_PL518</v>
      </c>
      <c r="N194" s="133" t="s">
        <v>1580</v>
      </c>
      <c r="O194" s="137" t="str">
        <f t="shared" si="3"/>
        <v>Żmigród_PL518</v>
      </c>
      <c r="P194" s="138" t="s">
        <v>1707</v>
      </c>
      <c r="Q194" s="138" t="s">
        <v>1692</v>
      </c>
      <c r="R194" s="133">
        <v>5</v>
      </c>
      <c r="S194" s="133" t="s">
        <v>79</v>
      </c>
    </row>
    <row r="195" spans="13:19" s="133" customFormat="1" ht="12.75" hidden="1" x14ac:dyDescent="0.25">
      <c r="M195" s="133" t="str">
        <f t="shared" si="4"/>
        <v>ubiegam sięDolnośląskieŻórawina_PL518</v>
      </c>
      <c r="N195" s="133" t="s">
        <v>1580</v>
      </c>
      <c r="O195" s="137" t="str">
        <f t="shared" si="3"/>
        <v>Żórawina_PL518</v>
      </c>
      <c r="P195" s="138" t="s">
        <v>1707</v>
      </c>
      <c r="Q195" s="138" t="s">
        <v>1703</v>
      </c>
      <c r="R195" s="133">
        <v>5</v>
      </c>
      <c r="S195" s="133" t="s">
        <v>79</v>
      </c>
    </row>
    <row r="196" spans="13:19" s="133" customFormat="1" ht="12.75" hidden="1" x14ac:dyDescent="0.25">
      <c r="M196" s="133" t="str">
        <f t="shared" si="4"/>
        <v>ubiegam sięDolnośląskieŻukowice_PL516</v>
      </c>
      <c r="N196" s="133" t="s">
        <v>1580</v>
      </c>
      <c r="O196" s="137" t="str">
        <f t="shared" si="3"/>
        <v>Żukowice_PL516</v>
      </c>
      <c r="P196" s="138" t="s">
        <v>1705</v>
      </c>
      <c r="Q196" s="138" t="s">
        <v>1619</v>
      </c>
      <c r="R196" s="133">
        <v>5</v>
      </c>
      <c r="S196" s="133" t="s">
        <v>79</v>
      </c>
    </row>
    <row r="197" spans="13:19" s="133" customFormat="1" ht="12.75" hidden="1" x14ac:dyDescent="0.25">
      <c r="M197" s="133" t="str">
        <f t="shared" si="4"/>
        <v>ubiegam sięKujawsko-PomorskieAleksandrów Kujawski_PL615</v>
      </c>
      <c r="N197" s="133" t="s">
        <v>1768</v>
      </c>
      <c r="O197" s="137" t="str">
        <f t="shared" ref="O197:O260" si="5">Q197&amp;P197</f>
        <v>Aleksandrów Kujawski_PL615</v>
      </c>
      <c r="P197" s="138" t="s">
        <v>1886</v>
      </c>
      <c r="Q197" s="138" t="s">
        <v>1831</v>
      </c>
      <c r="R197" s="133">
        <v>5</v>
      </c>
      <c r="S197" s="133" t="s">
        <v>79</v>
      </c>
    </row>
    <row r="198" spans="13:19" s="133" customFormat="1" ht="12.75" hidden="1" x14ac:dyDescent="0.25">
      <c r="M198" s="133" t="str">
        <f t="shared" ref="M198:M261" si="6">S198&amp;N198&amp;O198</f>
        <v>ubiegam sięKujawsko-PomorskieBarcin_PL615</v>
      </c>
      <c r="N198" s="133" t="s">
        <v>1768</v>
      </c>
      <c r="O198" s="137" t="str">
        <f t="shared" si="5"/>
        <v>Barcin_PL615</v>
      </c>
      <c r="P198" s="138" t="s">
        <v>1886</v>
      </c>
      <c r="Q198" s="138" t="s">
        <v>1880</v>
      </c>
      <c r="R198" s="133">
        <v>5</v>
      </c>
      <c r="S198" s="133" t="s">
        <v>79</v>
      </c>
    </row>
    <row r="199" spans="13:19" s="133" customFormat="1" ht="12.75" hidden="1" x14ac:dyDescent="0.25">
      <c r="M199" s="133" t="str">
        <f t="shared" si="6"/>
        <v>ubiegam sięKujawsko-PomorskieBartniczka_PL614</v>
      </c>
      <c r="N199" s="133" t="s">
        <v>1768</v>
      </c>
      <c r="O199" s="137" t="str">
        <f t="shared" si="5"/>
        <v>Bartniczka_PL614</v>
      </c>
      <c r="P199" s="138" t="s">
        <v>1885</v>
      </c>
      <c r="Q199" s="138" t="s">
        <v>1786</v>
      </c>
      <c r="R199" s="133">
        <v>5</v>
      </c>
      <c r="S199" s="133" t="s">
        <v>79</v>
      </c>
    </row>
    <row r="200" spans="13:19" s="133" customFormat="1" ht="12.75" hidden="1" x14ac:dyDescent="0.25">
      <c r="M200" s="133" t="str">
        <f t="shared" si="6"/>
        <v>ubiegam sięKujawsko-PomorskieBaruchowo_PL615</v>
      </c>
      <c r="N200" s="133" t="s">
        <v>1768</v>
      </c>
      <c r="O200" s="137" t="str">
        <f t="shared" si="5"/>
        <v>Baruchowo_PL615</v>
      </c>
      <c r="P200" s="138" t="s">
        <v>1886</v>
      </c>
      <c r="Q200" s="138" t="s">
        <v>1869</v>
      </c>
      <c r="R200" s="133">
        <v>5</v>
      </c>
      <c r="S200" s="133" t="s">
        <v>79</v>
      </c>
    </row>
    <row r="201" spans="13:19" s="133" customFormat="1" ht="12.75" hidden="1" x14ac:dyDescent="0.25">
      <c r="M201" s="133" t="str">
        <f t="shared" si="6"/>
        <v>ubiegam sięKujawsko-PomorskieBądkowo_PL615</v>
      </c>
      <c r="N201" s="133" t="s">
        <v>1768</v>
      </c>
      <c r="O201" s="137" t="str">
        <f t="shared" si="5"/>
        <v>Bądkowo_PL615</v>
      </c>
      <c r="P201" s="138" t="s">
        <v>1886</v>
      </c>
      <c r="Q201" s="138" t="s">
        <v>1832</v>
      </c>
      <c r="R201" s="133">
        <v>5</v>
      </c>
      <c r="S201" s="133" t="s">
        <v>79</v>
      </c>
    </row>
    <row r="202" spans="13:19" s="133" customFormat="1" ht="12.75" hidden="1" x14ac:dyDescent="0.25">
      <c r="M202" s="133" t="str">
        <f t="shared" si="6"/>
        <v>ubiegam sięKujawsko-PomorskieBiałe Błota_PL613</v>
      </c>
      <c r="N202" s="133" t="s">
        <v>1768</v>
      </c>
      <c r="O202" s="137" t="str">
        <f t="shared" si="5"/>
        <v>Białe Błota_PL613</v>
      </c>
      <c r="P202" s="138" t="s">
        <v>1884</v>
      </c>
      <c r="Q202" s="138" t="s">
        <v>1769</v>
      </c>
      <c r="R202" s="133">
        <v>5</v>
      </c>
      <c r="S202" s="133" t="s">
        <v>79</v>
      </c>
    </row>
    <row r="203" spans="13:19" s="133" customFormat="1" ht="12.75" hidden="1" x14ac:dyDescent="0.25">
      <c r="M203" s="133" t="str">
        <f t="shared" si="6"/>
        <v>ubiegam sięKujawsko-PomorskieBobrowniki_PL615</v>
      </c>
      <c r="N203" s="133" t="s">
        <v>1768</v>
      </c>
      <c r="O203" s="137" t="str">
        <f t="shared" si="5"/>
        <v>Bobrowniki_PL615</v>
      </c>
      <c r="P203" s="138" t="s">
        <v>1886</v>
      </c>
      <c r="Q203" s="138" t="s">
        <v>1843</v>
      </c>
      <c r="R203" s="133">
        <v>5</v>
      </c>
      <c r="S203" s="133" t="s">
        <v>79</v>
      </c>
    </row>
    <row r="204" spans="13:19" s="133" customFormat="1" ht="12.75" hidden="1" x14ac:dyDescent="0.25">
      <c r="M204" s="133" t="str">
        <f t="shared" si="6"/>
        <v>ubiegam sięKujawsko-PomorskieBobrowo_PL614</v>
      </c>
      <c r="N204" s="133" t="s">
        <v>1768</v>
      </c>
      <c r="O204" s="137" t="str">
        <f t="shared" si="5"/>
        <v>Bobrowo_PL614</v>
      </c>
      <c r="P204" s="138" t="s">
        <v>1885</v>
      </c>
      <c r="Q204" s="138" t="s">
        <v>1784</v>
      </c>
      <c r="R204" s="133">
        <v>5</v>
      </c>
      <c r="S204" s="133" t="s">
        <v>79</v>
      </c>
    </row>
    <row r="205" spans="13:19" s="133" customFormat="1" ht="12.75" hidden="1" x14ac:dyDescent="0.25">
      <c r="M205" s="133" t="str">
        <f t="shared" si="6"/>
        <v>ubiegam sięKujawsko-PomorskieBoniewo_PL615</v>
      </c>
      <c r="N205" s="133" t="s">
        <v>1768</v>
      </c>
      <c r="O205" s="137" t="str">
        <f t="shared" si="5"/>
        <v>Boniewo_PL615</v>
      </c>
      <c r="P205" s="138" t="s">
        <v>1886</v>
      </c>
      <c r="Q205" s="138" t="s">
        <v>1870</v>
      </c>
      <c r="R205" s="133">
        <v>5</v>
      </c>
      <c r="S205" s="133" t="s">
        <v>79</v>
      </c>
    </row>
    <row r="206" spans="13:19" s="133" customFormat="1" ht="12.75" hidden="1" x14ac:dyDescent="0.25">
      <c r="M206" s="133" t="str">
        <f t="shared" si="6"/>
        <v>ubiegam sięKujawsko-PomorskieBrodnica_PL614</v>
      </c>
      <c r="N206" s="133" t="s">
        <v>1768</v>
      </c>
      <c r="O206" s="137" t="str">
        <f t="shared" si="5"/>
        <v>Brodnica_PL614</v>
      </c>
      <c r="P206" s="138" t="s">
        <v>1885</v>
      </c>
      <c r="Q206" s="138" t="s">
        <v>1402</v>
      </c>
      <c r="R206" s="133">
        <v>5</v>
      </c>
      <c r="S206" s="133" t="s">
        <v>79</v>
      </c>
    </row>
    <row r="207" spans="13:19" s="133" customFormat="1" ht="12.75" hidden="1" x14ac:dyDescent="0.25">
      <c r="M207" s="133" t="str">
        <f t="shared" si="6"/>
        <v>ubiegam sięKujawsko-PomorskieBrześć Kujawski_PL615</v>
      </c>
      <c r="N207" s="133" t="s">
        <v>1768</v>
      </c>
      <c r="O207" s="137" t="str">
        <f t="shared" si="5"/>
        <v>Brześć Kujawski_PL615</v>
      </c>
      <c r="P207" s="138" t="s">
        <v>1886</v>
      </c>
      <c r="Q207" s="138" t="s">
        <v>1871</v>
      </c>
      <c r="R207" s="133">
        <v>5</v>
      </c>
      <c r="S207" s="133" t="s">
        <v>79</v>
      </c>
    </row>
    <row r="208" spans="13:19" s="133" customFormat="1" ht="12.75" hidden="1" x14ac:dyDescent="0.25">
      <c r="M208" s="133" t="str">
        <f t="shared" si="6"/>
        <v>ubiegam sięKujawsko-PomorskieBrzozie_PL614</v>
      </c>
      <c r="N208" s="133" t="s">
        <v>1768</v>
      </c>
      <c r="O208" s="137" t="str">
        <f t="shared" si="5"/>
        <v>Brzozie_PL614</v>
      </c>
      <c r="P208" s="138" t="s">
        <v>1885</v>
      </c>
      <c r="Q208" s="138" t="s">
        <v>1785</v>
      </c>
      <c r="R208" s="133">
        <v>5</v>
      </c>
      <c r="S208" s="133" t="s">
        <v>79</v>
      </c>
    </row>
    <row r="209" spans="13:21" s="133" customFormat="1" ht="12.75" hidden="1" x14ac:dyDescent="0.25">
      <c r="M209" s="133" t="str">
        <f t="shared" si="6"/>
        <v>ubiegam sięKujawsko-PomorskieBrzuze_PL615</v>
      </c>
      <c r="N209" s="133" t="s">
        <v>1768</v>
      </c>
      <c r="O209" s="137" t="str">
        <f t="shared" si="5"/>
        <v>Brzuze_PL615</v>
      </c>
      <c r="P209" s="138" t="s">
        <v>1886</v>
      </c>
      <c r="Q209" s="138" t="s">
        <v>1863</v>
      </c>
      <c r="R209" s="133">
        <v>5</v>
      </c>
      <c r="S209" s="133" t="s">
        <v>79</v>
      </c>
    </row>
    <row r="210" spans="13:21" s="133" customFormat="1" ht="12.75" hidden="1" x14ac:dyDescent="0.25">
      <c r="M210" s="133" t="str">
        <f t="shared" si="6"/>
        <v>ubiegam sięKujawsko-PomorskieBukowiec_PL614</v>
      </c>
      <c r="N210" s="133" t="s">
        <v>1768</v>
      </c>
      <c r="O210" s="137" t="str">
        <f t="shared" si="5"/>
        <v>Bukowiec_PL614</v>
      </c>
      <c r="P210" s="138" t="s">
        <v>1885</v>
      </c>
      <c r="Q210" s="138" t="s">
        <v>1811</v>
      </c>
      <c r="R210" s="133">
        <v>5</v>
      </c>
      <c r="S210" s="133" t="s">
        <v>79</v>
      </c>
    </row>
    <row r="211" spans="13:21" s="133" customFormat="1" ht="12.75" hidden="1" x14ac:dyDescent="0.25">
      <c r="M211" s="133" t="str">
        <f t="shared" si="6"/>
        <v>ubiegam sięKujawsko-PomorskieBytoń_PL615</v>
      </c>
      <c r="N211" s="133" t="s">
        <v>1768</v>
      </c>
      <c r="O211" s="137" t="str">
        <f t="shared" si="5"/>
        <v>Bytoń_PL615</v>
      </c>
      <c r="P211" s="138" t="s">
        <v>1886</v>
      </c>
      <c r="Q211" s="138" t="s">
        <v>1858</v>
      </c>
      <c r="R211" s="133">
        <v>5</v>
      </c>
      <c r="S211" s="133" t="s">
        <v>79</v>
      </c>
    </row>
    <row r="212" spans="13:21" s="133" customFormat="1" ht="12.75" hidden="1" x14ac:dyDescent="0.25">
      <c r="M212" s="133" t="str">
        <f t="shared" si="6"/>
        <v>ubiegam sięKujawsko-PomorskieCekcyn_PL614</v>
      </c>
      <c r="N212" s="133" t="s">
        <v>1768</v>
      </c>
      <c r="O212" s="137" t="str">
        <f t="shared" si="5"/>
        <v>Cekcyn_PL614</v>
      </c>
      <c r="P212" s="138" t="s">
        <v>1885</v>
      </c>
      <c r="Q212" s="138" t="s">
        <v>1820</v>
      </c>
      <c r="R212" s="133">
        <v>5</v>
      </c>
      <c r="S212" s="133" t="s">
        <v>79</v>
      </c>
    </row>
    <row r="213" spans="13:21" s="133" customFormat="1" ht="12.75" hidden="1" x14ac:dyDescent="0.25">
      <c r="M213" s="133" t="str">
        <f t="shared" si="6"/>
        <v>ubiegam sięKujawsko-PomorskieChełmno_PL614</v>
      </c>
      <c r="N213" s="133" t="s">
        <v>1768</v>
      </c>
      <c r="O213" s="137" t="str">
        <f t="shared" si="5"/>
        <v>Chełmno_PL614</v>
      </c>
      <c r="P213" s="138" t="s">
        <v>1885</v>
      </c>
      <c r="Q213" s="138" t="s">
        <v>1790</v>
      </c>
      <c r="R213" s="133">
        <v>5</v>
      </c>
      <c r="S213" s="133" t="s">
        <v>79</v>
      </c>
    </row>
    <row r="214" spans="13:21" s="133" customFormat="1" ht="12.75" hidden="1" x14ac:dyDescent="0.25">
      <c r="M214" s="133" t="str">
        <f t="shared" si="6"/>
        <v>ubiegam sięKujawsko-PomorskieChełmża_PL613</v>
      </c>
      <c r="N214" s="133" t="s">
        <v>1768</v>
      </c>
      <c r="O214" s="137" t="str">
        <f t="shared" si="5"/>
        <v>Chełmża_PL613</v>
      </c>
      <c r="P214" s="138" t="s">
        <v>1884</v>
      </c>
      <c r="Q214" s="138" t="s">
        <v>1776</v>
      </c>
      <c r="R214" s="133">
        <v>5</v>
      </c>
      <c r="S214" s="133" t="s">
        <v>79</v>
      </c>
    </row>
    <row r="215" spans="13:21" s="133" customFormat="1" ht="12.75" hidden="1" x14ac:dyDescent="0.25">
      <c r="M215" s="133" t="str">
        <f t="shared" si="6"/>
        <v>ubiegam sięKujawsko-PomorskieChoceń_PL615</v>
      </c>
      <c r="N215" s="133" t="s">
        <v>1768</v>
      </c>
      <c r="O215" s="137" t="str">
        <f t="shared" si="5"/>
        <v>Choceń_PL615</v>
      </c>
      <c r="P215" s="138" t="s">
        <v>1886</v>
      </c>
      <c r="Q215" s="138" t="s">
        <v>1872</v>
      </c>
      <c r="R215" s="133">
        <v>5</v>
      </c>
      <c r="S215" s="133" t="s">
        <v>79</v>
      </c>
      <c r="U215" s="138"/>
    </row>
    <row r="216" spans="13:21" s="133" customFormat="1" ht="12.75" hidden="1" x14ac:dyDescent="0.25">
      <c r="M216" s="133" t="str">
        <f t="shared" si="6"/>
        <v>ubiegam sięKujawsko-PomorskieChodecz_PL615</v>
      </c>
      <c r="N216" s="133" t="s">
        <v>1768</v>
      </c>
      <c r="O216" s="137" t="str">
        <f t="shared" si="5"/>
        <v>Chodecz_PL615</v>
      </c>
      <c r="P216" s="138" t="s">
        <v>1886</v>
      </c>
      <c r="Q216" s="138" t="s">
        <v>1873</v>
      </c>
      <c r="R216" s="133">
        <v>5</v>
      </c>
      <c r="S216" s="133" t="s">
        <v>79</v>
      </c>
      <c r="U216" s="138"/>
    </row>
    <row r="217" spans="13:21" s="133" customFormat="1" ht="12.75" hidden="1" x14ac:dyDescent="0.25">
      <c r="M217" s="133" t="str">
        <f t="shared" si="6"/>
        <v>ubiegam sięKujawsko-PomorskieChrostkowo_PL615</v>
      </c>
      <c r="N217" s="133" t="s">
        <v>1768</v>
      </c>
      <c r="O217" s="137" t="str">
        <f t="shared" si="5"/>
        <v>Chrostkowo_PL615</v>
      </c>
      <c r="P217" s="138" t="s">
        <v>1886</v>
      </c>
      <c r="Q217" s="138" t="s">
        <v>1844</v>
      </c>
      <c r="R217" s="133">
        <v>5</v>
      </c>
      <c r="S217" s="133" t="s">
        <v>79</v>
      </c>
      <c r="U217" s="138"/>
    </row>
    <row r="218" spans="13:21" s="133" customFormat="1" ht="12.75" hidden="1" x14ac:dyDescent="0.25">
      <c r="M218" s="133" t="str">
        <f t="shared" si="6"/>
        <v>ubiegam sięKujawsko-PomorskieCiechocin_PL614</v>
      </c>
      <c r="N218" s="133" t="s">
        <v>1768</v>
      </c>
      <c r="O218" s="137" t="str">
        <f t="shared" si="5"/>
        <v>Ciechocin_PL614</v>
      </c>
      <c r="P218" s="138" t="s">
        <v>1885</v>
      </c>
      <c r="Q218" s="138" t="s">
        <v>1796</v>
      </c>
      <c r="R218" s="133">
        <v>5</v>
      </c>
      <c r="S218" s="133" t="s">
        <v>79</v>
      </c>
      <c r="U218" s="138"/>
    </row>
    <row r="219" spans="13:21" s="133" customFormat="1" ht="12.75" hidden="1" x14ac:dyDescent="0.25">
      <c r="M219" s="133" t="str">
        <f t="shared" si="6"/>
        <v>ubiegam sięKujawsko-PomorskieCzernikowo_PL613</v>
      </c>
      <c r="N219" s="133" t="s">
        <v>1768</v>
      </c>
      <c r="O219" s="137" t="str">
        <f t="shared" si="5"/>
        <v>Czernikowo_PL613</v>
      </c>
      <c r="P219" s="138" t="s">
        <v>1884</v>
      </c>
      <c r="Q219" s="138" t="s">
        <v>1777</v>
      </c>
      <c r="R219" s="133">
        <v>5</v>
      </c>
      <c r="S219" s="133" t="s">
        <v>79</v>
      </c>
      <c r="U219" s="138"/>
    </row>
    <row r="220" spans="13:21" s="133" customFormat="1" ht="12.75" hidden="1" x14ac:dyDescent="0.25">
      <c r="M220" s="133" t="str">
        <f t="shared" si="6"/>
        <v>ubiegam sięKujawsko-PomorskieDąbrowa Biskupia_PL615</v>
      </c>
      <c r="N220" s="133" t="s">
        <v>1768</v>
      </c>
      <c r="O220" s="137" t="str">
        <f t="shared" si="5"/>
        <v>Dąbrowa Biskupia_PL615</v>
      </c>
      <c r="P220" s="138" t="s">
        <v>1886</v>
      </c>
      <c r="Q220" s="138" t="s">
        <v>1836</v>
      </c>
      <c r="R220" s="133">
        <v>5</v>
      </c>
      <c r="S220" s="133" t="s">
        <v>79</v>
      </c>
      <c r="U220" s="138"/>
    </row>
    <row r="221" spans="13:21" s="133" customFormat="1" ht="12.75" hidden="1" x14ac:dyDescent="0.25">
      <c r="M221" s="133" t="str">
        <f t="shared" si="6"/>
        <v>ubiegam sięKujawsko-PomorskieDąbrowa Chełmińska_PL613</v>
      </c>
      <c r="N221" s="133" t="s">
        <v>1768</v>
      </c>
      <c r="O221" s="137" t="str">
        <f t="shared" si="5"/>
        <v>Dąbrowa Chełmińska_PL613</v>
      </c>
      <c r="P221" s="138" t="s">
        <v>1884</v>
      </c>
      <c r="Q221" s="138" t="s">
        <v>1770</v>
      </c>
      <c r="R221" s="133">
        <v>5</v>
      </c>
      <c r="S221" s="133" t="s">
        <v>79</v>
      </c>
      <c r="U221" s="138"/>
    </row>
    <row r="222" spans="13:21" s="133" customFormat="1" ht="12.75" hidden="1" x14ac:dyDescent="0.25">
      <c r="M222" s="133" t="str">
        <f t="shared" si="6"/>
        <v>ubiegam sięKujawsko-PomorskieDąbrowa_PL615</v>
      </c>
      <c r="N222" s="133" t="s">
        <v>1768</v>
      </c>
      <c r="O222" s="137" t="str">
        <f t="shared" si="5"/>
        <v>Dąbrowa_PL615</v>
      </c>
      <c r="P222" s="138" t="s">
        <v>1886</v>
      </c>
      <c r="Q222" s="138" t="s">
        <v>1749</v>
      </c>
      <c r="R222" s="133">
        <v>5</v>
      </c>
      <c r="S222" s="133" t="s">
        <v>79</v>
      </c>
      <c r="U222" s="138"/>
    </row>
    <row r="223" spans="13:21" s="133" customFormat="1" ht="12.75" hidden="1" x14ac:dyDescent="0.25">
      <c r="M223" s="133" t="str">
        <f t="shared" si="6"/>
        <v>ubiegam sięKujawsko-PomorskieDębowa Łąka_PL614</v>
      </c>
      <c r="N223" s="133" t="s">
        <v>1768</v>
      </c>
      <c r="O223" s="137" t="str">
        <f t="shared" si="5"/>
        <v>Dębowa Łąka_PL614</v>
      </c>
      <c r="P223" s="138" t="s">
        <v>1885</v>
      </c>
      <c r="Q223" s="138" t="s">
        <v>1826</v>
      </c>
      <c r="R223" s="133">
        <v>5</v>
      </c>
      <c r="S223" s="133" t="s">
        <v>79</v>
      </c>
      <c r="U223" s="138"/>
    </row>
    <row r="224" spans="13:21" s="133" customFormat="1" ht="12.75" hidden="1" x14ac:dyDescent="0.25">
      <c r="M224" s="133" t="str">
        <f t="shared" si="6"/>
        <v>ubiegam sięKujawsko-PomorskieDobrcz_PL613</v>
      </c>
      <c r="N224" s="133" t="s">
        <v>1768</v>
      </c>
      <c r="O224" s="137" t="str">
        <f t="shared" si="5"/>
        <v>Dobrcz_PL613</v>
      </c>
      <c r="P224" s="138" t="s">
        <v>1884</v>
      </c>
      <c r="Q224" s="138" t="s">
        <v>1771</v>
      </c>
      <c r="R224" s="133">
        <v>5</v>
      </c>
      <c r="S224" s="133" t="s">
        <v>79</v>
      </c>
      <c r="U224" s="138"/>
    </row>
    <row r="225" spans="13:21" s="133" customFormat="1" ht="12.75" hidden="1" x14ac:dyDescent="0.25">
      <c r="M225" s="133" t="str">
        <f t="shared" si="6"/>
        <v>ubiegam sięKujawsko-PomorskieDobre_PL615</v>
      </c>
      <c r="N225" s="133" t="s">
        <v>1768</v>
      </c>
      <c r="O225" s="137" t="str">
        <f t="shared" si="5"/>
        <v>Dobre_PL615</v>
      </c>
      <c r="P225" s="138" t="s">
        <v>1886</v>
      </c>
      <c r="Q225" s="138" t="s">
        <v>481</v>
      </c>
      <c r="R225" s="133">
        <v>5</v>
      </c>
      <c r="S225" s="133" t="s">
        <v>79</v>
      </c>
      <c r="U225" s="138"/>
    </row>
    <row r="226" spans="13:21" s="133" customFormat="1" ht="12.75" hidden="1" x14ac:dyDescent="0.25">
      <c r="M226" s="133" t="str">
        <f t="shared" si="6"/>
        <v>ubiegam sięKujawsko-PomorskieDobrzyń nad Wisłą_PL615</v>
      </c>
      <c r="N226" s="133" t="s">
        <v>1768</v>
      </c>
      <c r="O226" s="137" t="str">
        <f t="shared" si="5"/>
        <v>Dobrzyń nad Wisłą_PL615</v>
      </c>
      <c r="P226" s="138" t="s">
        <v>1886</v>
      </c>
      <c r="Q226" s="138" t="s">
        <v>1845</v>
      </c>
      <c r="R226" s="133">
        <v>5</v>
      </c>
      <c r="S226" s="133" t="s">
        <v>79</v>
      </c>
      <c r="U226" s="138"/>
    </row>
    <row r="227" spans="13:21" s="133" customFormat="1" ht="12.75" hidden="1" x14ac:dyDescent="0.25">
      <c r="M227" s="133" t="str">
        <f t="shared" si="6"/>
        <v>ubiegam sięKujawsko-PomorskieDragacz_PL614</v>
      </c>
      <c r="N227" s="133" t="s">
        <v>1768</v>
      </c>
      <c r="O227" s="137" t="str">
        <f t="shared" si="5"/>
        <v>Dragacz_PL614</v>
      </c>
      <c r="P227" s="138" t="s">
        <v>1885</v>
      </c>
      <c r="Q227" s="138" t="s">
        <v>1812</v>
      </c>
      <c r="R227" s="133">
        <v>5</v>
      </c>
      <c r="S227" s="133" t="s">
        <v>79</v>
      </c>
      <c r="U227" s="138"/>
    </row>
    <row r="228" spans="13:21" s="133" customFormat="1" ht="12.75" hidden="1" x14ac:dyDescent="0.25">
      <c r="M228" s="133" t="str">
        <f t="shared" si="6"/>
        <v>ubiegam sięKujawsko-PomorskieDrzycim_PL614</v>
      </c>
      <c r="N228" s="133" t="s">
        <v>1768</v>
      </c>
      <c r="O228" s="137" t="str">
        <f t="shared" si="5"/>
        <v>Drzycim_PL614</v>
      </c>
      <c r="P228" s="138" t="s">
        <v>1885</v>
      </c>
      <c r="Q228" s="138" t="s">
        <v>1813</v>
      </c>
      <c r="R228" s="133">
        <v>5</v>
      </c>
      <c r="S228" s="133" t="s">
        <v>79</v>
      </c>
      <c r="U228" s="138"/>
    </row>
    <row r="229" spans="13:21" s="133" customFormat="1" ht="12.75" hidden="1" x14ac:dyDescent="0.25">
      <c r="M229" s="133" t="str">
        <f t="shared" si="6"/>
        <v>ubiegam sięKujawsko-PomorskieFabianki_PL615</v>
      </c>
      <c r="N229" s="133" t="s">
        <v>1768</v>
      </c>
      <c r="O229" s="137" t="str">
        <f t="shared" si="5"/>
        <v>Fabianki_PL615</v>
      </c>
      <c r="P229" s="138" t="s">
        <v>1886</v>
      </c>
      <c r="Q229" s="138" t="s">
        <v>1874</v>
      </c>
      <c r="R229" s="133">
        <v>5</v>
      </c>
      <c r="S229" s="133" t="s">
        <v>79</v>
      </c>
      <c r="U229" s="138"/>
    </row>
    <row r="230" spans="13:21" s="133" customFormat="1" ht="12.75" hidden="1" x14ac:dyDescent="0.25">
      <c r="M230" s="133" t="str">
        <f t="shared" si="6"/>
        <v>ubiegam sięKujawsko-PomorskieGąsawa_PL615</v>
      </c>
      <c r="N230" s="133" t="s">
        <v>1768</v>
      </c>
      <c r="O230" s="137" t="str">
        <f t="shared" si="5"/>
        <v>Gąsawa_PL615</v>
      </c>
      <c r="P230" s="138" t="s">
        <v>1886</v>
      </c>
      <c r="Q230" s="138" t="s">
        <v>1881</v>
      </c>
      <c r="R230" s="133">
        <v>5</v>
      </c>
      <c r="S230" s="133" t="s">
        <v>79</v>
      </c>
      <c r="U230" s="138"/>
    </row>
    <row r="231" spans="13:21" s="133" customFormat="1" ht="12.75" hidden="1" x14ac:dyDescent="0.25">
      <c r="M231" s="133" t="str">
        <f t="shared" si="6"/>
        <v>ubiegam sięKujawsko-PomorskieGniewkowo_PL615</v>
      </c>
      <c r="N231" s="133" t="s">
        <v>1768</v>
      </c>
      <c r="O231" s="137" t="str">
        <f t="shared" si="5"/>
        <v>Gniewkowo_PL615</v>
      </c>
      <c r="P231" s="138" t="s">
        <v>1886</v>
      </c>
      <c r="Q231" s="138" t="s">
        <v>1837</v>
      </c>
      <c r="R231" s="133">
        <v>5</v>
      </c>
      <c r="S231" s="133" t="s">
        <v>79</v>
      </c>
      <c r="U231" s="138"/>
    </row>
    <row r="232" spans="13:21" s="133" customFormat="1" ht="12.75" hidden="1" x14ac:dyDescent="0.25">
      <c r="M232" s="133" t="str">
        <f t="shared" si="6"/>
        <v>ubiegam sięKujawsko-PomorskieGolub-Dobrzyń_PL614</v>
      </c>
      <c r="N232" s="133" t="s">
        <v>1768</v>
      </c>
      <c r="O232" s="137" t="str">
        <f t="shared" si="5"/>
        <v>Golub-Dobrzyń_PL614</v>
      </c>
      <c r="P232" s="138" t="s">
        <v>1885</v>
      </c>
      <c r="Q232" s="138" t="s">
        <v>1797</v>
      </c>
      <c r="R232" s="133">
        <v>5</v>
      </c>
      <c r="S232" s="133" t="s">
        <v>79</v>
      </c>
      <c r="U232" s="138"/>
    </row>
    <row r="233" spans="13:21" s="133" customFormat="1" ht="12.75" hidden="1" x14ac:dyDescent="0.25">
      <c r="M233" s="133" t="str">
        <f t="shared" si="6"/>
        <v>ubiegam sięKujawsko-PomorskieGostycyn_PL614</v>
      </c>
      <c r="N233" s="133" t="s">
        <v>1768</v>
      </c>
      <c r="O233" s="137" t="str">
        <f t="shared" si="5"/>
        <v>Gostycyn_PL614</v>
      </c>
      <c r="P233" s="138" t="s">
        <v>1885</v>
      </c>
      <c r="Q233" s="138" t="s">
        <v>1821</v>
      </c>
      <c r="R233" s="133">
        <v>5</v>
      </c>
      <c r="S233" s="133" t="s">
        <v>79</v>
      </c>
      <c r="U233" s="138"/>
    </row>
    <row r="234" spans="13:21" s="133" customFormat="1" ht="12.75" hidden="1" x14ac:dyDescent="0.25">
      <c r="M234" s="133" t="str">
        <f t="shared" si="6"/>
        <v>ubiegam sięKujawsko-PomorskieGórzno_PL614</v>
      </c>
      <c r="N234" s="133" t="s">
        <v>1768</v>
      </c>
      <c r="O234" s="137" t="str">
        <f t="shared" si="5"/>
        <v>Górzno_PL614</v>
      </c>
      <c r="P234" s="138" t="s">
        <v>1885</v>
      </c>
      <c r="Q234" s="138" t="s">
        <v>469</v>
      </c>
      <c r="R234" s="133">
        <v>5</v>
      </c>
      <c r="S234" s="133" t="s">
        <v>79</v>
      </c>
      <c r="U234" s="138"/>
    </row>
    <row r="235" spans="13:21" s="133" customFormat="1" ht="12.75" hidden="1" x14ac:dyDescent="0.25">
      <c r="M235" s="133" t="str">
        <f t="shared" si="6"/>
        <v>ubiegam sięKujawsko-PomorskieGrudziądz_PL614</v>
      </c>
      <c r="N235" s="133" t="s">
        <v>1768</v>
      </c>
      <c r="O235" s="137" t="str">
        <f t="shared" si="5"/>
        <v>Grudziądz_PL614</v>
      </c>
      <c r="P235" s="138" t="s">
        <v>1885</v>
      </c>
      <c r="Q235" s="138" t="s">
        <v>1801</v>
      </c>
      <c r="R235" s="133">
        <v>5</v>
      </c>
      <c r="S235" s="133" t="s">
        <v>79</v>
      </c>
      <c r="U235" s="138"/>
    </row>
    <row r="236" spans="13:21" s="133" customFormat="1" ht="12.75" hidden="1" x14ac:dyDescent="0.25">
      <c r="M236" s="133" t="str">
        <f t="shared" si="6"/>
        <v>ubiegam sięKujawsko-PomorskieGruta_PL614</v>
      </c>
      <c r="N236" s="133" t="s">
        <v>1768</v>
      </c>
      <c r="O236" s="137" t="str">
        <f t="shared" si="5"/>
        <v>Gruta_PL614</v>
      </c>
      <c r="P236" s="138" t="s">
        <v>1885</v>
      </c>
      <c r="Q236" s="138" t="s">
        <v>1802</v>
      </c>
      <c r="R236" s="133">
        <v>5</v>
      </c>
      <c r="S236" s="133" t="s">
        <v>79</v>
      </c>
      <c r="U236" s="138"/>
    </row>
    <row r="237" spans="13:21" s="133" customFormat="1" ht="12.75" hidden="1" x14ac:dyDescent="0.25">
      <c r="M237" s="133" t="str">
        <f t="shared" si="6"/>
        <v>ubiegam sięKujawsko-PomorskieInowrocław_PL615</v>
      </c>
      <c r="N237" s="133" t="s">
        <v>1768</v>
      </c>
      <c r="O237" s="137" t="str">
        <f t="shared" si="5"/>
        <v>Inowrocław_PL615</v>
      </c>
      <c r="P237" s="138" t="s">
        <v>1886</v>
      </c>
      <c r="Q237" s="138" t="s">
        <v>1838</v>
      </c>
      <c r="R237" s="133">
        <v>5</v>
      </c>
      <c r="S237" s="133" t="s">
        <v>79</v>
      </c>
      <c r="U237" s="138"/>
    </row>
    <row r="238" spans="13:21" s="133" customFormat="1" ht="12.75" hidden="1" x14ac:dyDescent="0.25">
      <c r="M238" s="133" t="str">
        <f t="shared" si="6"/>
        <v>ubiegam sięKujawsko-PomorskieIzbica Kujawska_PL615</v>
      </c>
      <c r="N238" s="133" t="s">
        <v>1768</v>
      </c>
      <c r="O238" s="137" t="str">
        <f t="shared" si="5"/>
        <v>Izbica Kujawska_PL615</v>
      </c>
      <c r="P238" s="138" t="s">
        <v>1886</v>
      </c>
      <c r="Q238" s="138" t="s">
        <v>1875</v>
      </c>
      <c r="R238" s="133">
        <v>5</v>
      </c>
      <c r="S238" s="133" t="s">
        <v>79</v>
      </c>
      <c r="U238" s="138"/>
    </row>
    <row r="239" spans="13:21" s="133" customFormat="1" ht="12.75" hidden="1" x14ac:dyDescent="0.25">
      <c r="M239" s="133" t="str">
        <f t="shared" si="6"/>
        <v>ubiegam sięKujawsko-PomorskieJabłonowo Pomorskie_PL614</v>
      </c>
      <c r="N239" s="133" t="s">
        <v>1768</v>
      </c>
      <c r="O239" s="137" t="str">
        <f t="shared" si="5"/>
        <v>Jabłonowo Pomorskie_PL614</v>
      </c>
      <c r="P239" s="138" t="s">
        <v>1885</v>
      </c>
      <c r="Q239" s="138" t="s">
        <v>1787</v>
      </c>
      <c r="R239" s="133">
        <v>5</v>
      </c>
      <c r="S239" s="133" t="s">
        <v>79</v>
      </c>
      <c r="U239" s="138"/>
    </row>
    <row r="240" spans="13:21" s="133" customFormat="1" ht="12.75" hidden="1" x14ac:dyDescent="0.25">
      <c r="M240" s="133" t="str">
        <f t="shared" si="6"/>
        <v>ubiegam sięKujawsko-PomorskieJanikowo_PL615</v>
      </c>
      <c r="N240" s="133" t="s">
        <v>1768</v>
      </c>
      <c r="O240" s="137" t="str">
        <f t="shared" si="5"/>
        <v>Janikowo_PL615</v>
      </c>
      <c r="P240" s="138" t="s">
        <v>1886</v>
      </c>
      <c r="Q240" s="138" t="s">
        <v>1839</v>
      </c>
      <c r="R240" s="133">
        <v>5</v>
      </c>
      <c r="S240" s="133" t="s">
        <v>79</v>
      </c>
      <c r="U240" s="138"/>
    </row>
    <row r="241" spans="13:21" s="133" customFormat="1" ht="12.75" hidden="1" x14ac:dyDescent="0.25">
      <c r="M241" s="133" t="str">
        <f t="shared" si="6"/>
        <v>ubiegam sięKujawsko-PomorskieJanowiec Wielkopolski_PL615</v>
      </c>
      <c r="N241" s="133" t="s">
        <v>1768</v>
      </c>
      <c r="O241" s="137" t="str">
        <f t="shared" si="5"/>
        <v>Janowiec Wielkopolski_PL615</v>
      </c>
      <c r="P241" s="138" t="s">
        <v>1886</v>
      </c>
      <c r="Q241" s="138" t="s">
        <v>1882</v>
      </c>
      <c r="R241" s="133">
        <v>5</v>
      </c>
      <c r="S241" s="133" t="s">
        <v>79</v>
      </c>
      <c r="U241" s="138"/>
    </row>
    <row r="242" spans="13:21" s="133" customFormat="1" ht="12.75" hidden="1" x14ac:dyDescent="0.25">
      <c r="M242" s="133" t="str">
        <f t="shared" si="6"/>
        <v>ubiegam sięKujawsko-PomorskieJeziora Wielkie_PL615</v>
      </c>
      <c r="N242" s="133" t="s">
        <v>1768</v>
      </c>
      <c r="O242" s="137" t="str">
        <f t="shared" si="5"/>
        <v>Jeziora Wielkie_PL615</v>
      </c>
      <c r="P242" s="138" t="s">
        <v>1886</v>
      </c>
      <c r="Q242" s="138" t="s">
        <v>1850</v>
      </c>
      <c r="R242" s="133">
        <v>5</v>
      </c>
      <c r="S242" s="133" t="s">
        <v>79</v>
      </c>
      <c r="U242" s="138"/>
    </row>
    <row r="243" spans="13:21" s="133" customFormat="1" ht="12.75" hidden="1" x14ac:dyDescent="0.25">
      <c r="M243" s="133" t="str">
        <f t="shared" si="6"/>
        <v>ubiegam sięKujawsko-PomorskieJeżewo_PL614</v>
      </c>
      <c r="N243" s="133" t="s">
        <v>1768</v>
      </c>
      <c r="O243" s="137" t="str">
        <f t="shared" si="5"/>
        <v>Jeżewo_PL614</v>
      </c>
      <c r="P243" s="138" t="s">
        <v>1885</v>
      </c>
      <c r="Q243" s="138" t="s">
        <v>1814</v>
      </c>
      <c r="R243" s="133">
        <v>5</v>
      </c>
      <c r="S243" s="133" t="s">
        <v>79</v>
      </c>
      <c r="U243" s="138"/>
    </row>
    <row r="244" spans="13:21" s="133" customFormat="1" ht="12.75" hidden="1" x14ac:dyDescent="0.25">
      <c r="M244" s="133" t="str">
        <f t="shared" si="6"/>
        <v>ubiegam sięKujawsko-PomorskieKamień Krajeński_PL614</v>
      </c>
      <c r="N244" s="133" t="s">
        <v>1768</v>
      </c>
      <c r="O244" s="137" t="str">
        <f t="shared" si="5"/>
        <v>Kamień Krajeński_PL614</v>
      </c>
      <c r="P244" s="138" t="s">
        <v>1885</v>
      </c>
      <c r="Q244" s="138" t="s">
        <v>1807</v>
      </c>
      <c r="R244" s="133">
        <v>5</v>
      </c>
      <c r="S244" s="133" t="s">
        <v>79</v>
      </c>
      <c r="U244" s="138"/>
    </row>
    <row r="245" spans="13:21" s="133" customFormat="1" ht="12.75" hidden="1" x14ac:dyDescent="0.25">
      <c r="M245" s="133" t="str">
        <f t="shared" si="6"/>
        <v>ubiegam sięKujawsko-PomorskieKcynia_PL615</v>
      </c>
      <c r="N245" s="133" t="s">
        <v>1768</v>
      </c>
      <c r="O245" s="137" t="str">
        <f t="shared" si="5"/>
        <v>Kcynia_PL615</v>
      </c>
      <c r="P245" s="138" t="s">
        <v>1886</v>
      </c>
      <c r="Q245" s="138" t="s">
        <v>1853</v>
      </c>
      <c r="R245" s="133">
        <v>5</v>
      </c>
      <c r="S245" s="133" t="s">
        <v>79</v>
      </c>
      <c r="U245" s="138"/>
    </row>
    <row r="246" spans="13:21" s="133" customFormat="1" ht="12.75" hidden="1" x14ac:dyDescent="0.25">
      <c r="M246" s="133" t="str">
        <f t="shared" si="6"/>
        <v>ubiegam sięKujawsko-PomorskieKęsowo_PL614</v>
      </c>
      <c r="N246" s="133" t="s">
        <v>1768</v>
      </c>
      <c r="O246" s="137" t="str">
        <f t="shared" si="5"/>
        <v>Kęsowo_PL614</v>
      </c>
      <c r="P246" s="138" t="s">
        <v>1885</v>
      </c>
      <c r="Q246" s="138" t="s">
        <v>1822</v>
      </c>
      <c r="R246" s="133">
        <v>5</v>
      </c>
      <c r="S246" s="133" t="s">
        <v>79</v>
      </c>
      <c r="U246" s="138"/>
    </row>
    <row r="247" spans="13:21" s="133" customFormat="1" ht="12.75" hidden="1" x14ac:dyDescent="0.25">
      <c r="M247" s="133" t="str">
        <f t="shared" si="6"/>
        <v>ubiegam sięKujawsko-PomorskieKijewo Królewskie_PL614</v>
      </c>
      <c r="N247" s="133" t="s">
        <v>1768</v>
      </c>
      <c r="O247" s="137" t="str">
        <f t="shared" si="5"/>
        <v>Kijewo Królewskie_PL614</v>
      </c>
      <c r="P247" s="138" t="s">
        <v>1885</v>
      </c>
      <c r="Q247" s="138" t="s">
        <v>1791</v>
      </c>
      <c r="R247" s="133">
        <v>5</v>
      </c>
      <c r="S247" s="133" t="s">
        <v>79</v>
      </c>
      <c r="U247" s="138"/>
    </row>
    <row r="248" spans="13:21" s="133" customFormat="1" ht="12.75" hidden="1" x14ac:dyDescent="0.25">
      <c r="M248" s="133" t="str">
        <f t="shared" si="6"/>
        <v>ubiegam sięKujawsko-PomorskieKikół_PL615</v>
      </c>
      <c r="N248" s="133" t="s">
        <v>1768</v>
      </c>
      <c r="O248" s="137" t="str">
        <f t="shared" si="5"/>
        <v>Kikół_PL615</v>
      </c>
      <c r="P248" s="138" t="s">
        <v>1886</v>
      </c>
      <c r="Q248" s="138" t="s">
        <v>1846</v>
      </c>
      <c r="R248" s="133">
        <v>5</v>
      </c>
      <c r="S248" s="133" t="s">
        <v>79</v>
      </c>
      <c r="U248" s="138"/>
    </row>
    <row r="249" spans="13:21" s="133" customFormat="1" ht="12.75" hidden="1" x14ac:dyDescent="0.25">
      <c r="M249" s="133" t="str">
        <f t="shared" si="6"/>
        <v>ubiegam sięKujawsko-PomorskieKoneck_PL615</v>
      </c>
      <c r="N249" s="133" t="s">
        <v>1768</v>
      </c>
      <c r="O249" s="137" t="str">
        <f t="shared" si="5"/>
        <v>Koneck_PL615</v>
      </c>
      <c r="P249" s="138" t="s">
        <v>1886</v>
      </c>
      <c r="Q249" s="138" t="s">
        <v>1833</v>
      </c>
      <c r="R249" s="133">
        <v>5</v>
      </c>
      <c r="S249" s="133" t="s">
        <v>79</v>
      </c>
      <c r="U249" s="138"/>
    </row>
    <row r="250" spans="13:21" s="133" customFormat="1" ht="12.75" hidden="1" x14ac:dyDescent="0.25">
      <c r="M250" s="133" t="str">
        <f t="shared" si="6"/>
        <v>ubiegam sięKujawsko-PomorskieKoronowo_PL613</v>
      </c>
      <c r="N250" s="133" t="s">
        <v>1768</v>
      </c>
      <c r="O250" s="137" t="str">
        <f t="shared" si="5"/>
        <v>Koronowo_PL613</v>
      </c>
      <c r="P250" s="138" t="s">
        <v>1884</v>
      </c>
      <c r="Q250" s="138" t="s">
        <v>1772</v>
      </c>
      <c r="R250" s="133">
        <v>5</v>
      </c>
      <c r="S250" s="133" t="s">
        <v>79</v>
      </c>
      <c r="U250" s="138"/>
    </row>
    <row r="251" spans="13:21" s="133" customFormat="1" ht="12.75" hidden="1" x14ac:dyDescent="0.25">
      <c r="M251" s="133" t="str">
        <f t="shared" si="6"/>
        <v>ubiegam sięKujawsko-PomorskieKowal_PL615</v>
      </c>
      <c r="N251" s="133" t="s">
        <v>1768</v>
      </c>
      <c r="O251" s="137" t="str">
        <f t="shared" si="5"/>
        <v>Kowal_PL615</v>
      </c>
      <c r="P251" s="138" t="s">
        <v>1886</v>
      </c>
      <c r="Q251" s="138" t="s">
        <v>1868</v>
      </c>
      <c r="R251" s="133">
        <v>5</v>
      </c>
      <c r="S251" s="133" t="s">
        <v>79</v>
      </c>
      <c r="U251" s="138"/>
    </row>
    <row r="252" spans="13:21" s="133" customFormat="1" ht="12.75" hidden="1" x14ac:dyDescent="0.25">
      <c r="M252" s="133" t="str">
        <f t="shared" si="6"/>
        <v>ubiegam sięKujawsko-PomorskieKowal_PL615</v>
      </c>
      <c r="N252" s="133" t="s">
        <v>1768</v>
      </c>
      <c r="O252" s="137" t="str">
        <f t="shared" si="5"/>
        <v>Kowal_PL615</v>
      </c>
      <c r="P252" s="138" t="s">
        <v>1886</v>
      </c>
      <c r="Q252" s="138" t="s">
        <v>1868</v>
      </c>
      <c r="R252" s="133">
        <v>5</v>
      </c>
      <c r="S252" s="133" t="s">
        <v>79</v>
      </c>
      <c r="U252" s="138"/>
    </row>
    <row r="253" spans="13:21" s="133" customFormat="1" ht="12.75" hidden="1" x14ac:dyDescent="0.25">
      <c r="M253" s="133" t="str">
        <f t="shared" si="6"/>
        <v>ubiegam sięKujawsko-PomorskieKowalewo Pomorskie_PL614</v>
      </c>
      <c r="N253" s="133" t="s">
        <v>1768</v>
      </c>
      <c r="O253" s="137" t="str">
        <f t="shared" si="5"/>
        <v>Kowalewo Pomorskie_PL614</v>
      </c>
      <c r="P253" s="138" t="s">
        <v>1885</v>
      </c>
      <c r="Q253" s="138" t="s">
        <v>1798</v>
      </c>
      <c r="R253" s="133">
        <v>5</v>
      </c>
      <c r="S253" s="133" t="s">
        <v>79</v>
      </c>
      <c r="U253" s="138"/>
    </row>
    <row r="254" spans="13:21" s="133" customFormat="1" ht="12.75" hidden="1" x14ac:dyDescent="0.25">
      <c r="M254" s="133" t="str">
        <f t="shared" si="6"/>
        <v>ubiegam sięKujawsko-PomorskieKruszwica_PL615</v>
      </c>
      <c r="N254" s="133" t="s">
        <v>1768</v>
      </c>
      <c r="O254" s="137" t="str">
        <f t="shared" si="5"/>
        <v>Kruszwica_PL615</v>
      </c>
      <c r="P254" s="138" t="s">
        <v>1886</v>
      </c>
      <c r="Q254" s="138" t="s">
        <v>1840</v>
      </c>
      <c r="R254" s="133">
        <v>5</v>
      </c>
      <c r="S254" s="133" t="s">
        <v>79</v>
      </c>
      <c r="U254" s="138"/>
    </row>
    <row r="255" spans="13:21" s="133" customFormat="1" ht="12.75" hidden="1" x14ac:dyDescent="0.25">
      <c r="M255" s="133" t="str">
        <f t="shared" si="6"/>
        <v>ubiegam sięKujawsko-PomorskieKsiążki_PL614</v>
      </c>
      <c r="N255" s="133" t="s">
        <v>1768</v>
      </c>
      <c r="O255" s="137" t="str">
        <f t="shared" si="5"/>
        <v>Książki_PL614</v>
      </c>
      <c r="P255" s="138" t="s">
        <v>1885</v>
      </c>
      <c r="Q255" s="138" t="s">
        <v>1827</v>
      </c>
      <c r="R255" s="133">
        <v>5</v>
      </c>
      <c r="S255" s="133" t="s">
        <v>79</v>
      </c>
      <c r="U255" s="138"/>
    </row>
    <row r="256" spans="13:21" s="133" customFormat="1" ht="12.75" hidden="1" x14ac:dyDescent="0.25">
      <c r="M256" s="133" t="str">
        <f t="shared" si="6"/>
        <v>ubiegam sięKujawsko-PomorskieLipno_PL615</v>
      </c>
      <c r="N256" s="133" t="s">
        <v>1768</v>
      </c>
      <c r="O256" s="137" t="str">
        <f t="shared" si="5"/>
        <v>Lipno_PL615</v>
      </c>
      <c r="P256" s="138" t="s">
        <v>1886</v>
      </c>
      <c r="Q256" s="138" t="s">
        <v>1334</v>
      </c>
      <c r="R256" s="133">
        <v>5</v>
      </c>
      <c r="S256" s="133" t="s">
        <v>79</v>
      </c>
      <c r="U256" s="138"/>
    </row>
    <row r="257" spans="13:21" s="133" customFormat="1" ht="12.75" hidden="1" x14ac:dyDescent="0.25">
      <c r="M257" s="133" t="str">
        <f t="shared" si="6"/>
        <v>ubiegam sięKujawsko-PomorskieLisewo_PL614</v>
      </c>
      <c r="N257" s="133" t="s">
        <v>1768</v>
      </c>
      <c r="O257" s="137" t="str">
        <f t="shared" si="5"/>
        <v>Lisewo_PL614</v>
      </c>
      <c r="P257" s="138" t="s">
        <v>1885</v>
      </c>
      <c r="Q257" s="138" t="s">
        <v>1792</v>
      </c>
      <c r="R257" s="133">
        <v>5</v>
      </c>
      <c r="S257" s="133" t="s">
        <v>79</v>
      </c>
      <c r="U257" s="138"/>
    </row>
    <row r="258" spans="13:21" s="133" customFormat="1" ht="12.75" hidden="1" x14ac:dyDescent="0.25">
      <c r="M258" s="133" t="str">
        <f t="shared" si="6"/>
        <v>ubiegam sięKujawsko-PomorskieLniano_PL614</v>
      </c>
      <c r="N258" s="133" t="s">
        <v>1768</v>
      </c>
      <c r="O258" s="137" t="str">
        <f t="shared" si="5"/>
        <v>Lniano_PL614</v>
      </c>
      <c r="P258" s="138" t="s">
        <v>1885</v>
      </c>
      <c r="Q258" s="138" t="s">
        <v>1815</v>
      </c>
      <c r="R258" s="133">
        <v>5</v>
      </c>
      <c r="S258" s="133" t="s">
        <v>79</v>
      </c>
      <c r="U258" s="138"/>
    </row>
    <row r="259" spans="13:21" s="133" customFormat="1" ht="12.75" hidden="1" x14ac:dyDescent="0.25">
      <c r="M259" s="133" t="str">
        <f t="shared" si="6"/>
        <v>ubiegam sięKujawsko-PomorskieLubanie_PL615</v>
      </c>
      <c r="N259" s="133" t="s">
        <v>1768</v>
      </c>
      <c r="O259" s="137" t="str">
        <f t="shared" si="5"/>
        <v>Lubanie_PL615</v>
      </c>
      <c r="P259" s="138" t="s">
        <v>1886</v>
      </c>
      <c r="Q259" s="138" t="s">
        <v>1876</v>
      </c>
      <c r="R259" s="133">
        <v>5</v>
      </c>
      <c r="S259" s="133" t="s">
        <v>79</v>
      </c>
      <c r="U259" s="138"/>
    </row>
    <row r="260" spans="13:21" s="133" customFormat="1" ht="12.75" hidden="1" x14ac:dyDescent="0.25">
      <c r="M260" s="133" t="str">
        <f t="shared" si="6"/>
        <v>ubiegam sięKujawsko-PomorskieLubicz_PL613</v>
      </c>
      <c r="N260" s="133" t="s">
        <v>1768</v>
      </c>
      <c r="O260" s="137" t="str">
        <f t="shared" si="5"/>
        <v>Lubicz_PL613</v>
      </c>
      <c r="P260" s="138" t="s">
        <v>1884</v>
      </c>
      <c r="Q260" s="138" t="s">
        <v>1778</v>
      </c>
      <c r="R260" s="133">
        <v>5</v>
      </c>
      <c r="S260" s="133" t="s">
        <v>79</v>
      </c>
      <c r="U260" s="138"/>
    </row>
    <row r="261" spans="13:21" s="133" customFormat="1" ht="12.75" hidden="1" x14ac:dyDescent="0.25">
      <c r="M261" s="133" t="str">
        <f t="shared" si="6"/>
        <v>ubiegam sięKujawsko-PomorskieLubień Kujawski_PL615</v>
      </c>
      <c r="N261" s="133" t="s">
        <v>1768</v>
      </c>
      <c r="O261" s="137" t="str">
        <f t="shared" ref="O261:O324" si="7">Q261&amp;P261</f>
        <v>Lubień Kujawski_PL615</v>
      </c>
      <c r="P261" s="138" t="s">
        <v>1886</v>
      </c>
      <c r="Q261" s="138" t="s">
        <v>1877</v>
      </c>
      <c r="R261" s="133">
        <v>5</v>
      </c>
      <c r="S261" s="133" t="s">
        <v>79</v>
      </c>
      <c r="U261" s="138"/>
    </row>
    <row r="262" spans="13:21" s="133" customFormat="1" ht="12.75" hidden="1" x14ac:dyDescent="0.25">
      <c r="M262" s="133" t="str">
        <f t="shared" ref="M262:M325" si="8">S262&amp;N262&amp;O262</f>
        <v>ubiegam sięKujawsko-PomorskieLubiewo_PL614</v>
      </c>
      <c r="N262" s="133" t="s">
        <v>1768</v>
      </c>
      <c r="O262" s="137" t="str">
        <f t="shared" si="7"/>
        <v>Lubiewo_PL614</v>
      </c>
      <c r="P262" s="138" t="s">
        <v>1885</v>
      </c>
      <c r="Q262" s="138" t="s">
        <v>1823</v>
      </c>
      <c r="R262" s="133">
        <v>5</v>
      </c>
      <c r="S262" s="133" t="s">
        <v>79</v>
      </c>
      <c r="U262" s="138"/>
    </row>
    <row r="263" spans="13:21" s="133" customFormat="1" ht="12.75" hidden="1" x14ac:dyDescent="0.25">
      <c r="M263" s="133" t="str">
        <f t="shared" si="8"/>
        <v>ubiegam sięKujawsko-PomorskieLubraniec_PL615</v>
      </c>
      <c r="N263" s="133" t="s">
        <v>1768</v>
      </c>
      <c r="O263" s="137" t="str">
        <f t="shared" si="7"/>
        <v>Lubraniec_PL615</v>
      </c>
      <c r="P263" s="138" t="s">
        <v>1886</v>
      </c>
      <c r="Q263" s="138" t="s">
        <v>1878</v>
      </c>
      <c r="R263" s="133">
        <v>5</v>
      </c>
      <c r="S263" s="133" t="s">
        <v>79</v>
      </c>
      <c r="U263" s="138"/>
    </row>
    <row r="264" spans="13:21" s="133" customFormat="1" ht="12.75" hidden="1" x14ac:dyDescent="0.25">
      <c r="M264" s="133" t="str">
        <f t="shared" si="8"/>
        <v>ubiegam sięKujawsko-PomorskieŁabiszyn_PL615</v>
      </c>
      <c r="N264" s="133" t="s">
        <v>1768</v>
      </c>
      <c r="O264" s="137" t="str">
        <f t="shared" si="7"/>
        <v>Łabiszyn_PL615</v>
      </c>
      <c r="P264" s="138" t="s">
        <v>1886</v>
      </c>
      <c r="Q264" s="138" t="s">
        <v>1883</v>
      </c>
      <c r="R264" s="133">
        <v>5</v>
      </c>
      <c r="S264" s="133" t="s">
        <v>79</v>
      </c>
      <c r="U264" s="138"/>
    </row>
    <row r="265" spans="13:21" s="133" customFormat="1" ht="12.75" hidden="1" x14ac:dyDescent="0.25">
      <c r="M265" s="133" t="str">
        <f t="shared" si="8"/>
        <v>ubiegam sięKujawsko-PomorskieŁasin_PL614</v>
      </c>
      <c r="N265" s="133" t="s">
        <v>1768</v>
      </c>
      <c r="O265" s="137" t="str">
        <f t="shared" si="7"/>
        <v>Łasin_PL614</v>
      </c>
      <c r="P265" s="138" t="s">
        <v>1885</v>
      </c>
      <c r="Q265" s="138" t="s">
        <v>1803</v>
      </c>
      <c r="R265" s="133">
        <v>5</v>
      </c>
      <c r="S265" s="133" t="s">
        <v>79</v>
      </c>
      <c r="U265" s="138"/>
    </row>
    <row r="266" spans="13:21" s="133" customFormat="1" ht="12.75" hidden="1" x14ac:dyDescent="0.25">
      <c r="M266" s="133" t="str">
        <f t="shared" si="8"/>
        <v>ubiegam sięKujawsko-PomorskieŁubianka_PL613</v>
      </c>
      <c r="N266" s="133" t="s">
        <v>1768</v>
      </c>
      <c r="O266" s="137" t="str">
        <f t="shared" si="7"/>
        <v>Łubianka_PL613</v>
      </c>
      <c r="P266" s="138" t="s">
        <v>1884</v>
      </c>
      <c r="Q266" s="138" t="s">
        <v>1779</v>
      </c>
      <c r="R266" s="133">
        <v>5</v>
      </c>
      <c r="S266" s="133" t="s">
        <v>79</v>
      </c>
      <c r="U266" s="138"/>
    </row>
    <row r="267" spans="13:21" s="133" customFormat="1" ht="12.75" hidden="1" x14ac:dyDescent="0.25">
      <c r="M267" s="133" t="str">
        <f t="shared" si="8"/>
        <v>ubiegam sięKujawsko-PomorskieŁysomice_PL613</v>
      </c>
      <c r="N267" s="133" t="s">
        <v>1768</v>
      </c>
      <c r="O267" s="137" t="str">
        <f t="shared" si="7"/>
        <v>Łysomice_PL613</v>
      </c>
      <c r="P267" s="138" t="s">
        <v>1884</v>
      </c>
      <c r="Q267" s="138" t="s">
        <v>1780</v>
      </c>
      <c r="R267" s="133">
        <v>5</v>
      </c>
      <c r="S267" s="133" t="s">
        <v>79</v>
      </c>
      <c r="U267" s="138"/>
    </row>
    <row r="268" spans="13:21" s="133" customFormat="1" ht="12.75" hidden="1" x14ac:dyDescent="0.25">
      <c r="M268" s="133" t="str">
        <f t="shared" si="8"/>
        <v>ubiegam sięKujawsko-PomorskieMogilno_PL615</v>
      </c>
      <c r="N268" s="133" t="s">
        <v>1768</v>
      </c>
      <c r="O268" s="137" t="str">
        <f t="shared" si="7"/>
        <v>Mogilno_PL615</v>
      </c>
      <c r="P268" s="138" t="s">
        <v>1886</v>
      </c>
      <c r="Q268" s="138" t="s">
        <v>1851</v>
      </c>
      <c r="R268" s="133">
        <v>5</v>
      </c>
      <c r="S268" s="133" t="s">
        <v>79</v>
      </c>
      <c r="U268" s="138"/>
    </row>
    <row r="269" spans="13:21" s="133" customFormat="1" ht="12.75" hidden="1" x14ac:dyDescent="0.25">
      <c r="M269" s="133" t="str">
        <f t="shared" si="8"/>
        <v>ubiegam sięKujawsko-PomorskieMrocza_PL615</v>
      </c>
      <c r="N269" s="133" t="s">
        <v>1768</v>
      </c>
      <c r="O269" s="137" t="str">
        <f t="shared" si="7"/>
        <v>Mrocza_PL615</v>
      </c>
      <c r="P269" s="138" t="s">
        <v>1886</v>
      </c>
      <c r="Q269" s="138" t="s">
        <v>1854</v>
      </c>
      <c r="R269" s="133">
        <v>5</v>
      </c>
      <c r="S269" s="133" t="s">
        <v>79</v>
      </c>
      <c r="U269" s="138"/>
    </row>
    <row r="270" spans="13:21" s="133" customFormat="1" ht="12.75" hidden="1" x14ac:dyDescent="0.25">
      <c r="M270" s="133" t="str">
        <f t="shared" si="8"/>
        <v>ubiegam sięKujawsko-PomorskieNakło nad Notecią_PL615</v>
      </c>
      <c r="N270" s="133" t="s">
        <v>1768</v>
      </c>
      <c r="O270" s="137" t="str">
        <f t="shared" si="7"/>
        <v>Nakło nad Notecią_PL615</v>
      </c>
      <c r="P270" s="138" t="s">
        <v>1886</v>
      </c>
      <c r="Q270" s="138" t="s">
        <v>1855</v>
      </c>
      <c r="R270" s="133">
        <v>5</v>
      </c>
      <c r="S270" s="133" t="s">
        <v>79</v>
      </c>
      <c r="U270" s="138"/>
    </row>
    <row r="271" spans="13:21" s="133" customFormat="1" ht="12.75" hidden="1" x14ac:dyDescent="0.25">
      <c r="M271" s="133" t="str">
        <f t="shared" si="8"/>
        <v>ubiegam sięKujawsko-PomorskieNieszawa_PL615</v>
      </c>
      <c r="N271" s="133" t="s">
        <v>1768</v>
      </c>
      <c r="O271" s="137" t="str">
        <f t="shared" si="7"/>
        <v>Nieszawa_PL615</v>
      </c>
      <c r="P271" s="138" t="s">
        <v>1886</v>
      </c>
      <c r="Q271" s="138" t="s">
        <v>1830</v>
      </c>
      <c r="R271" s="133">
        <v>5</v>
      </c>
      <c r="S271" s="133" t="s">
        <v>79</v>
      </c>
      <c r="U271" s="138"/>
    </row>
    <row r="272" spans="13:21" s="133" customFormat="1" ht="12.75" hidden="1" x14ac:dyDescent="0.25">
      <c r="M272" s="133" t="str">
        <f t="shared" si="8"/>
        <v>ubiegam sięKujawsko-PomorskieNowa Wieś Wielka_PL613</v>
      </c>
      <c r="N272" s="133" t="s">
        <v>1768</v>
      </c>
      <c r="O272" s="137" t="str">
        <f t="shared" si="7"/>
        <v>Nowa Wieś Wielka_PL613</v>
      </c>
      <c r="P272" s="138" t="s">
        <v>1884</v>
      </c>
      <c r="Q272" s="138" t="s">
        <v>1773</v>
      </c>
      <c r="R272" s="133">
        <v>5</v>
      </c>
      <c r="S272" s="133" t="s">
        <v>79</v>
      </c>
      <c r="U272" s="138"/>
    </row>
    <row r="273" spans="13:21" s="133" customFormat="1" ht="12.75" hidden="1" x14ac:dyDescent="0.25">
      <c r="M273" s="133" t="str">
        <f t="shared" si="8"/>
        <v>ubiegam sięKujawsko-PomorskieObrowo_PL613</v>
      </c>
      <c r="N273" s="133" t="s">
        <v>1768</v>
      </c>
      <c r="O273" s="137" t="str">
        <f t="shared" si="7"/>
        <v>Obrowo_PL613</v>
      </c>
      <c r="P273" s="138" t="s">
        <v>1884</v>
      </c>
      <c r="Q273" s="138" t="s">
        <v>1781</v>
      </c>
      <c r="R273" s="133">
        <v>5</v>
      </c>
      <c r="S273" s="133" t="s">
        <v>79</v>
      </c>
      <c r="U273" s="138"/>
    </row>
    <row r="274" spans="13:21" s="133" customFormat="1" ht="12.75" hidden="1" x14ac:dyDescent="0.25">
      <c r="M274" s="133" t="str">
        <f t="shared" si="8"/>
        <v>ubiegam sięKujawsko-PomorskieOsie_PL614</v>
      </c>
      <c r="N274" s="133" t="s">
        <v>1768</v>
      </c>
      <c r="O274" s="137" t="str">
        <f t="shared" si="7"/>
        <v>Osie_PL614</v>
      </c>
      <c r="P274" s="138" t="s">
        <v>1885</v>
      </c>
      <c r="Q274" s="138" t="s">
        <v>1816</v>
      </c>
      <c r="R274" s="133">
        <v>5</v>
      </c>
      <c r="S274" s="133" t="s">
        <v>79</v>
      </c>
      <c r="U274" s="138"/>
    </row>
    <row r="275" spans="13:21" s="133" customFormat="1" ht="12.75" hidden="1" x14ac:dyDescent="0.25">
      <c r="M275" s="133" t="str">
        <f t="shared" si="8"/>
        <v>ubiegam sięKujawsko-PomorskieOsiek_PL614</v>
      </c>
      <c r="N275" s="133" t="s">
        <v>1768</v>
      </c>
      <c r="O275" s="137" t="str">
        <f t="shared" si="7"/>
        <v>Osiek_PL614</v>
      </c>
      <c r="P275" s="138" t="s">
        <v>1885</v>
      </c>
      <c r="Q275" s="138" t="s">
        <v>1112</v>
      </c>
      <c r="R275" s="133">
        <v>5</v>
      </c>
      <c r="S275" s="133" t="s">
        <v>79</v>
      </c>
      <c r="U275" s="138"/>
    </row>
    <row r="276" spans="13:21" s="133" customFormat="1" ht="12.75" hidden="1" x14ac:dyDescent="0.25">
      <c r="M276" s="133" t="str">
        <f t="shared" si="8"/>
        <v>ubiegam sięKujawsko-PomorskieOsielsko_PL613</v>
      </c>
      <c r="N276" s="133" t="s">
        <v>1768</v>
      </c>
      <c r="O276" s="137" t="str">
        <f t="shared" si="7"/>
        <v>Osielsko_PL613</v>
      </c>
      <c r="P276" s="138" t="s">
        <v>1884</v>
      </c>
      <c r="Q276" s="138" t="s">
        <v>1774</v>
      </c>
      <c r="R276" s="133">
        <v>5</v>
      </c>
      <c r="S276" s="133" t="s">
        <v>79</v>
      </c>
      <c r="U276" s="138"/>
    </row>
    <row r="277" spans="13:21" s="133" customFormat="1" ht="12.75" hidden="1" x14ac:dyDescent="0.25">
      <c r="M277" s="133" t="str">
        <f t="shared" si="8"/>
        <v>ubiegam sięKujawsko-PomorskieOsięciny_PL615</v>
      </c>
      <c r="N277" s="133" t="s">
        <v>1768</v>
      </c>
      <c r="O277" s="137" t="str">
        <f t="shared" si="7"/>
        <v>Osięciny_PL615</v>
      </c>
      <c r="P277" s="138" t="s">
        <v>1886</v>
      </c>
      <c r="Q277" s="138" t="s">
        <v>1859</v>
      </c>
      <c r="R277" s="133">
        <v>5</v>
      </c>
      <c r="S277" s="133" t="s">
        <v>79</v>
      </c>
      <c r="U277" s="138"/>
    </row>
    <row r="278" spans="13:21" s="133" customFormat="1" ht="12.75" hidden="1" x14ac:dyDescent="0.25">
      <c r="M278" s="133" t="str">
        <f t="shared" si="8"/>
        <v>ubiegam sięKujawsko-PomorskiePapowo Biskupie_PL614</v>
      </c>
      <c r="N278" s="133" t="s">
        <v>1768</v>
      </c>
      <c r="O278" s="137" t="str">
        <f t="shared" si="7"/>
        <v>Papowo Biskupie_PL614</v>
      </c>
      <c r="P278" s="138" t="s">
        <v>1885</v>
      </c>
      <c r="Q278" s="138" t="s">
        <v>1793</v>
      </c>
      <c r="R278" s="133">
        <v>5</v>
      </c>
      <c r="S278" s="133" t="s">
        <v>79</v>
      </c>
      <c r="U278" s="138"/>
    </row>
    <row r="279" spans="13:21" s="133" customFormat="1" ht="12.75" hidden="1" x14ac:dyDescent="0.25">
      <c r="M279" s="133" t="str">
        <f t="shared" si="8"/>
        <v>ubiegam sięKujawsko-PomorskiePiotrków Kujawski_PL615</v>
      </c>
      <c r="N279" s="133" t="s">
        <v>1768</v>
      </c>
      <c r="O279" s="137" t="str">
        <f t="shared" si="7"/>
        <v>Piotrków Kujawski_PL615</v>
      </c>
      <c r="P279" s="138" t="s">
        <v>1886</v>
      </c>
      <c r="Q279" s="138" t="s">
        <v>1860</v>
      </c>
      <c r="R279" s="133">
        <v>5</v>
      </c>
      <c r="S279" s="133" t="s">
        <v>79</v>
      </c>
      <c r="U279" s="138"/>
    </row>
    <row r="280" spans="13:21" s="133" customFormat="1" ht="12.75" hidden="1" x14ac:dyDescent="0.25">
      <c r="M280" s="133" t="str">
        <f t="shared" si="8"/>
        <v>ubiegam sięKujawsko-PomorskiePłużnica_PL614</v>
      </c>
      <c r="N280" s="133" t="s">
        <v>1768</v>
      </c>
      <c r="O280" s="137" t="str">
        <f t="shared" si="7"/>
        <v>Płużnica_PL614</v>
      </c>
      <c r="P280" s="138" t="s">
        <v>1885</v>
      </c>
      <c r="Q280" s="138" t="s">
        <v>1828</v>
      </c>
      <c r="R280" s="133">
        <v>5</v>
      </c>
      <c r="S280" s="133" t="s">
        <v>79</v>
      </c>
      <c r="U280" s="138"/>
    </row>
    <row r="281" spans="13:21" s="133" customFormat="1" ht="12.75" hidden="1" x14ac:dyDescent="0.25">
      <c r="M281" s="133" t="str">
        <f t="shared" si="8"/>
        <v>ubiegam sięKujawsko-PomorskiePruszcz_PL614</v>
      </c>
      <c r="N281" s="133" t="s">
        <v>1768</v>
      </c>
      <c r="O281" s="137" t="str">
        <f t="shared" si="7"/>
        <v>Pruszcz_PL614</v>
      </c>
      <c r="P281" s="138" t="s">
        <v>1885</v>
      </c>
      <c r="Q281" s="138" t="s">
        <v>1817</v>
      </c>
      <c r="R281" s="133">
        <v>5</v>
      </c>
      <c r="S281" s="133" t="s">
        <v>79</v>
      </c>
      <c r="U281" s="138"/>
    </row>
    <row r="282" spans="13:21" s="133" customFormat="1" ht="12.75" hidden="1" x14ac:dyDescent="0.25">
      <c r="M282" s="133" t="str">
        <f t="shared" si="8"/>
        <v>ubiegam sięKujawsko-PomorskieRaciążek_PL615</v>
      </c>
      <c r="N282" s="133" t="s">
        <v>1768</v>
      </c>
      <c r="O282" s="137" t="str">
        <f t="shared" si="7"/>
        <v>Raciążek_PL615</v>
      </c>
      <c r="P282" s="138" t="s">
        <v>1886</v>
      </c>
      <c r="Q282" s="138" t="s">
        <v>1834</v>
      </c>
      <c r="R282" s="133">
        <v>5</v>
      </c>
      <c r="S282" s="133" t="s">
        <v>79</v>
      </c>
      <c r="U282" s="138"/>
    </row>
    <row r="283" spans="13:21" s="133" customFormat="1" ht="12.75" hidden="1" x14ac:dyDescent="0.25">
      <c r="M283" s="133" t="str">
        <f t="shared" si="8"/>
        <v>ubiegam sięKujawsko-PomorskieRadomin_PL614</v>
      </c>
      <c r="N283" s="133" t="s">
        <v>1768</v>
      </c>
      <c r="O283" s="137" t="str">
        <f t="shared" si="7"/>
        <v>Radomin_PL614</v>
      </c>
      <c r="P283" s="138" t="s">
        <v>1885</v>
      </c>
      <c r="Q283" s="138" t="s">
        <v>1799</v>
      </c>
      <c r="R283" s="133">
        <v>5</v>
      </c>
      <c r="S283" s="133" t="s">
        <v>79</v>
      </c>
      <c r="U283" s="138"/>
    </row>
    <row r="284" spans="13:21" s="133" customFormat="1" ht="12.75" hidden="1" x14ac:dyDescent="0.25">
      <c r="M284" s="133" t="str">
        <f t="shared" si="8"/>
        <v>ubiegam sięKujawsko-PomorskieRadziejów_PL615</v>
      </c>
      <c r="N284" s="133" t="s">
        <v>1768</v>
      </c>
      <c r="O284" s="137" t="str">
        <f t="shared" si="7"/>
        <v>Radziejów_PL615</v>
      </c>
      <c r="P284" s="138" t="s">
        <v>1886</v>
      </c>
      <c r="Q284" s="138" t="s">
        <v>1861</v>
      </c>
      <c r="R284" s="133">
        <v>5</v>
      </c>
      <c r="S284" s="133" t="s">
        <v>79</v>
      </c>
      <c r="U284" s="138"/>
    </row>
    <row r="285" spans="13:21" s="133" customFormat="1" ht="12.75" hidden="1" x14ac:dyDescent="0.25">
      <c r="M285" s="133" t="str">
        <f t="shared" si="8"/>
        <v>ubiegam sięKujawsko-PomorskieRadzyń Chełmiński_PL614</v>
      </c>
      <c r="N285" s="133" t="s">
        <v>1768</v>
      </c>
      <c r="O285" s="137" t="str">
        <f t="shared" si="7"/>
        <v>Radzyń Chełmiński_PL614</v>
      </c>
      <c r="P285" s="138" t="s">
        <v>1885</v>
      </c>
      <c r="Q285" s="138" t="s">
        <v>1804</v>
      </c>
      <c r="R285" s="133">
        <v>5</v>
      </c>
      <c r="S285" s="133" t="s">
        <v>79</v>
      </c>
      <c r="U285" s="138"/>
    </row>
    <row r="286" spans="13:21" s="133" customFormat="1" ht="12.75" hidden="1" x14ac:dyDescent="0.25">
      <c r="M286" s="133" t="str">
        <f t="shared" si="8"/>
        <v>ubiegam sięKujawsko-PomorskieRogowo_PL615</v>
      </c>
      <c r="N286" s="133" t="s">
        <v>1768</v>
      </c>
      <c r="O286" s="137" t="str">
        <f t="shared" si="7"/>
        <v>Rogowo_PL615</v>
      </c>
      <c r="P286" s="138" t="s">
        <v>1886</v>
      </c>
      <c r="Q286" s="138" t="s">
        <v>1864</v>
      </c>
      <c r="R286" s="133">
        <v>5</v>
      </c>
      <c r="S286" s="133" t="s">
        <v>79</v>
      </c>
      <c r="U286" s="138"/>
    </row>
    <row r="287" spans="13:21" s="133" customFormat="1" ht="12.75" hidden="1" x14ac:dyDescent="0.25">
      <c r="M287" s="133" t="str">
        <f t="shared" si="8"/>
        <v>ubiegam sięKujawsko-PomorskieRogowo_PL615</v>
      </c>
      <c r="N287" s="133" t="s">
        <v>1768</v>
      </c>
      <c r="O287" s="137" t="str">
        <f t="shared" si="7"/>
        <v>Rogowo_PL615</v>
      </c>
      <c r="P287" s="138" t="s">
        <v>1886</v>
      </c>
      <c r="Q287" s="138" t="s">
        <v>1864</v>
      </c>
      <c r="R287" s="133">
        <v>5</v>
      </c>
      <c r="S287" s="133" t="s">
        <v>79</v>
      </c>
      <c r="U287" s="138"/>
    </row>
    <row r="288" spans="13:21" s="133" customFormat="1" ht="12.75" hidden="1" x14ac:dyDescent="0.25">
      <c r="M288" s="133" t="str">
        <f t="shared" si="8"/>
        <v>ubiegam sięKujawsko-PomorskieRogóźno_PL614</v>
      </c>
      <c r="N288" s="133" t="s">
        <v>1768</v>
      </c>
      <c r="O288" s="137" t="str">
        <f t="shared" si="7"/>
        <v>Rogóźno_PL614</v>
      </c>
      <c r="P288" s="138" t="s">
        <v>1885</v>
      </c>
      <c r="Q288" s="138" t="s">
        <v>1805</v>
      </c>
      <c r="R288" s="133">
        <v>5</v>
      </c>
      <c r="S288" s="133" t="s">
        <v>79</v>
      </c>
      <c r="U288" s="138"/>
    </row>
    <row r="289" spans="13:21" s="133" customFormat="1" ht="12.75" hidden="1" x14ac:dyDescent="0.25">
      <c r="M289" s="133" t="str">
        <f t="shared" si="8"/>
        <v>ubiegam sięKujawsko-PomorskieRojewo_PL615</v>
      </c>
      <c r="N289" s="133" t="s">
        <v>1768</v>
      </c>
      <c r="O289" s="137" t="str">
        <f t="shared" si="7"/>
        <v>Rojewo_PL615</v>
      </c>
      <c r="P289" s="138" t="s">
        <v>1886</v>
      </c>
      <c r="Q289" s="138" t="s">
        <v>1841</v>
      </c>
      <c r="R289" s="133">
        <v>5</v>
      </c>
      <c r="S289" s="133" t="s">
        <v>79</v>
      </c>
      <c r="U289" s="138"/>
    </row>
    <row r="290" spans="13:21" s="133" customFormat="1" ht="12.75" hidden="1" x14ac:dyDescent="0.25">
      <c r="M290" s="133" t="str">
        <f t="shared" si="8"/>
        <v>ubiegam sięKujawsko-PomorskieRypin_PL615</v>
      </c>
      <c r="N290" s="133" t="s">
        <v>1768</v>
      </c>
      <c r="O290" s="137" t="str">
        <f t="shared" si="7"/>
        <v>Rypin_PL615</v>
      </c>
      <c r="P290" s="138" t="s">
        <v>1886</v>
      </c>
      <c r="Q290" s="138" t="s">
        <v>1865</v>
      </c>
      <c r="R290" s="133">
        <v>5</v>
      </c>
      <c r="S290" s="133" t="s">
        <v>79</v>
      </c>
      <c r="U290" s="138"/>
    </row>
    <row r="291" spans="13:21" s="133" customFormat="1" ht="12.75" hidden="1" x14ac:dyDescent="0.25">
      <c r="M291" s="133" t="str">
        <f t="shared" si="8"/>
        <v>ubiegam sięKujawsko-PomorskieSadki_PL615</v>
      </c>
      <c r="N291" s="133" t="s">
        <v>1768</v>
      </c>
      <c r="O291" s="137" t="str">
        <f t="shared" si="7"/>
        <v>Sadki_PL615</v>
      </c>
      <c r="P291" s="138" t="s">
        <v>1886</v>
      </c>
      <c r="Q291" s="138" t="s">
        <v>1856</v>
      </c>
      <c r="R291" s="133">
        <v>5</v>
      </c>
      <c r="S291" s="133" t="s">
        <v>79</v>
      </c>
      <c r="U291" s="138"/>
    </row>
    <row r="292" spans="13:21" s="133" customFormat="1" ht="12.75" hidden="1" x14ac:dyDescent="0.25">
      <c r="M292" s="133" t="str">
        <f t="shared" si="8"/>
        <v>ubiegam sięKujawsko-PomorskieSępólno Krajeńskie_PL614</v>
      </c>
      <c r="N292" s="133" t="s">
        <v>1768</v>
      </c>
      <c r="O292" s="137" t="str">
        <f t="shared" si="7"/>
        <v>Sępólno Krajeńskie_PL614</v>
      </c>
      <c r="P292" s="138" t="s">
        <v>1885</v>
      </c>
      <c r="Q292" s="138" t="s">
        <v>1808</v>
      </c>
      <c r="R292" s="133">
        <v>5</v>
      </c>
      <c r="S292" s="133" t="s">
        <v>79</v>
      </c>
      <c r="U292" s="138"/>
    </row>
    <row r="293" spans="13:21" s="133" customFormat="1" ht="12.75" hidden="1" x14ac:dyDescent="0.25">
      <c r="M293" s="133" t="str">
        <f t="shared" si="8"/>
        <v>ubiegam sięKujawsko-PomorskieSicienko_PL613</v>
      </c>
      <c r="N293" s="133" t="s">
        <v>1768</v>
      </c>
      <c r="O293" s="137" t="str">
        <f t="shared" si="7"/>
        <v>Sicienko_PL613</v>
      </c>
      <c r="P293" s="138" t="s">
        <v>1884</v>
      </c>
      <c r="Q293" s="138" t="s">
        <v>1775</v>
      </c>
      <c r="R293" s="133">
        <v>5</v>
      </c>
      <c r="S293" s="133" t="s">
        <v>79</v>
      </c>
      <c r="U293" s="138"/>
    </row>
    <row r="294" spans="13:21" s="133" customFormat="1" ht="12.75" hidden="1" x14ac:dyDescent="0.25">
      <c r="M294" s="133" t="str">
        <f t="shared" si="8"/>
        <v>ubiegam sięKujawsko-PomorskieSkępe_PL615</v>
      </c>
      <c r="N294" s="133" t="s">
        <v>1768</v>
      </c>
      <c r="O294" s="137" t="str">
        <f t="shared" si="7"/>
        <v>Skępe_PL615</v>
      </c>
      <c r="P294" s="138" t="s">
        <v>1886</v>
      </c>
      <c r="Q294" s="138" t="s">
        <v>1847</v>
      </c>
      <c r="R294" s="133">
        <v>5</v>
      </c>
      <c r="S294" s="133" t="s">
        <v>79</v>
      </c>
      <c r="U294" s="138"/>
    </row>
    <row r="295" spans="13:21" s="133" customFormat="1" ht="12.75" hidden="1" x14ac:dyDescent="0.25">
      <c r="M295" s="133" t="str">
        <f t="shared" si="8"/>
        <v>ubiegam sięKujawsko-PomorskieSkrwilno_PL615</v>
      </c>
      <c r="N295" s="133" t="s">
        <v>1768</v>
      </c>
      <c r="O295" s="137" t="str">
        <f t="shared" si="7"/>
        <v>Skrwilno_PL615</v>
      </c>
      <c r="P295" s="138" t="s">
        <v>1886</v>
      </c>
      <c r="Q295" s="138" t="s">
        <v>1866</v>
      </c>
      <c r="R295" s="133">
        <v>5</v>
      </c>
      <c r="S295" s="133" t="s">
        <v>79</v>
      </c>
      <c r="U295" s="138"/>
    </row>
    <row r="296" spans="13:21" s="133" customFormat="1" ht="12.75" hidden="1" x14ac:dyDescent="0.25">
      <c r="M296" s="133" t="str">
        <f t="shared" si="8"/>
        <v>ubiegam sięKujawsko-PomorskieSośno_PL614</v>
      </c>
      <c r="N296" s="133" t="s">
        <v>1768</v>
      </c>
      <c r="O296" s="137" t="str">
        <f t="shared" si="7"/>
        <v>Sośno_PL614</v>
      </c>
      <c r="P296" s="138" t="s">
        <v>1885</v>
      </c>
      <c r="Q296" s="138" t="s">
        <v>1809</v>
      </c>
      <c r="R296" s="133">
        <v>5</v>
      </c>
      <c r="S296" s="133" t="s">
        <v>79</v>
      </c>
      <c r="U296" s="138"/>
    </row>
    <row r="297" spans="13:21" s="133" customFormat="1" ht="12.75" hidden="1" x14ac:dyDescent="0.25">
      <c r="M297" s="133" t="str">
        <f t="shared" si="8"/>
        <v>ubiegam sięKujawsko-PomorskieStolno_PL614</v>
      </c>
      <c r="N297" s="133" t="s">
        <v>1768</v>
      </c>
      <c r="O297" s="137" t="str">
        <f t="shared" si="7"/>
        <v>Stolno_PL614</v>
      </c>
      <c r="P297" s="138" t="s">
        <v>1885</v>
      </c>
      <c r="Q297" s="138" t="s">
        <v>1794</v>
      </c>
      <c r="R297" s="133">
        <v>5</v>
      </c>
      <c r="S297" s="133" t="s">
        <v>79</v>
      </c>
      <c r="U297" s="138"/>
    </row>
    <row r="298" spans="13:21" s="133" customFormat="1" ht="12.75" hidden="1" x14ac:dyDescent="0.25">
      <c r="M298" s="133" t="str">
        <f t="shared" si="8"/>
        <v>ubiegam sięKujawsko-PomorskieStrzelno_PL615</v>
      </c>
      <c r="N298" s="133" t="s">
        <v>1768</v>
      </c>
      <c r="O298" s="137" t="str">
        <f t="shared" si="7"/>
        <v>Strzelno_PL615</v>
      </c>
      <c r="P298" s="138" t="s">
        <v>1886</v>
      </c>
      <c r="Q298" s="138" t="s">
        <v>1852</v>
      </c>
      <c r="R298" s="133">
        <v>5</v>
      </c>
      <c r="S298" s="133" t="s">
        <v>79</v>
      </c>
      <c r="U298" s="138"/>
    </row>
    <row r="299" spans="13:21" s="133" customFormat="1" ht="12.75" hidden="1" x14ac:dyDescent="0.25">
      <c r="M299" s="133" t="str">
        <f t="shared" si="8"/>
        <v>ubiegam sięKujawsko-PomorskieSzubin_PL615</v>
      </c>
      <c r="N299" s="133" t="s">
        <v>1768</v>
      </c>
      <c r="O299" s="137" t="str">
        <f t="shared" si="7"/>
        <v>Szubin_PL615</v>
      </c>
      <c r="P299" s="138" t="s">
        <v>1886</v>
      </c>
      <c r="Q299" s="138" t="s">
        <v>1857</v>
      </c>
      <c r="R299" s="133">
        <v>5</v>
      </c>
      <c r="S299" s="133" t="s">
        <v>79</v>
      </c>
      <c r="U299" s="138"/>
    </row>
    <row r="300" spans="13:21" s="133" customFormat="1" ht="12.75" hidden="1" x14ac:dyDescent="0.25">
      <c r="M300" s="133" t="str">
        <f t="shared" si="8"/>
        <v>ubiegam sięKujawsko-PomorskieŚliwice_PL614</v>
      </c>
      <c r="N300" s="133" t="s">
        <v>1768</v>
      </c>
      <c r="O300" s="137" t="str">
        <f t="shared" si="7"/>
        <v>Śliwice_PL614</v>
      </c>
      <c r="P300" s="138" t="s">
        <v>1885</v>
      </c>
      <c r="Q300" s="138" t="s">
        <v>1824</v>
      </c>
      <c r="R300" s="133">
        <v>5</v>
      </c>
      <c r="S300" s="133" t="s">
        <v>79</v>
      </c>
      <c r="U300" s="138"/>
    </row>
    <row r="301" spans="13:21" s="133" customFormat="1" ht="12.75" hidden="1" x14ac:dyDescent="0.25">
      <c r="M301" s="133" t="str">
        <f t="shared" si="8"/>
        <v>ubiegam sięKujawsko-PomorskieŚwiecie nad Osą_PL614</v>
      </c>
      <c r="N301" s="133" t="s">
        <v>1768</v>
      </c>
      <c r="O301" s="137" t="str">
        <f t="shared" si="7"/>
        <v>Świecie nad Osą_PL614</v>
      </c>
      <c r="P301" s="138" t="s">
        <v>1885</v>
      </c>
      <c r="Q301" s="138" t="s">
        <v>1806</v>
      </c>
      <c r="R301" s="133">
        <v>5</v>
      </c>
      <c r="S301" s="133" t="s">
        <v>79</v>
      </c>
      <c r="U301" s="138"/>
    </row>
    <row r="302" spans="13:21" s="133" customFormat="1" ht="12.75" hidden="1" x14ac:dyDescent="0.25">
      <c r="M302" s="133" t="str">
        <f t="shared" si="8"/>
        <v>ubiegam sięKujawsko-PomorskieŚwiedziebnia_PL614</v>
      </c>
      <c r="N302" s="133" t="s">
        <v>1768</v>
      </c>
      <c r="O302" s="137" t="str">
        <f t="shared" si="7"/>
        <v>Świedziebnia_PL614</v>
      </c>
      <c r="P302" s="138" t="s">
        <v>1885</v>
      </c>
      <c r="Q302" s="138" t="s">
        <v>1788</v>
      </c>
      <c r="R302" s="133">
        <v>5</v>
      </c>
      <c r="S302" s="133" t="s">
        <v>79</v>
      </c>
      <c r="U302" s="138"/>
    </row>
    <row r="303" spans="13:21" s="133" customFormat="1" ht="12.75" hidden="1" x14ac:dyDescent="0.25">
      <c r="M303" s="133" t="str">
        <f t="shared" si="8"/>
        <v>ubiegam sięKujawsko-PomorskieŚwiekatowo_PL614</v>
      </c>
      <c r="N303" s="133" t="s">
        <v>1768</v>
      </c>
      <c r="O303" s="137" t="str">
        <f t="shared" si="7"/>
        <v>Świekatowo_PL614</v>
      </c>
      <c r="P303" s="138" t="s">
        <v>1885</v>
      </c>
      <c r="Q303" s="138" t="s">
        <v>1818</v>
      </c>
      <c r="R303" s="133">
        <v>5</v>
      </c>
      <c r="S303" s="133" t="s">
        <v>79</v>
      </c>
      <c r="U303" s="138"/>
    </row>
    <row r="304" spans="13:21" s="133" customFormat="1" ht="12.75" hidden="1" x14ac:dyDescent="0.25">
      <c r="M304" s="133" t="str">
        <f t="shared" si="8"/>
        <v>ubiegam sięKujawsko-PomorskieTłuchowo_PL615</v>
      </c>
      <c r="N304" s="133" t="s">
        <v>1768</v>
      </c>
      <c r="O304" s="137" t="str">
        <f t="shared" si="7"/>
        <v>Tłuchowo_PL615</v>
      </c>
      <c r="P304" s="138" t="s">
        <v>1886</v>
      </c>
      <c r="Q304" s="138" t="s">
        <v>1848</v>
      </c>
      <c r="R304" s="133">
        <v>5</v>
      </c>
      <c r="S304" s="133" t="s">
        <v>79</v>
      </c>
      <c r="U304" s="138"/>
    </row>
    <row r="305" spans="13:21" s="133" customFormat="1" ht="12.75" hidden="1" x14ac:dyDescent="0.25">
      <c r="M305" s="133" t="str">
        <f t="shared" si="8"/>
        <v>ubiegam sięKujawsko-PomorskieTopólka_PL615</v>
      </c>
      <c r="N305" s="133" t="s">
        <v>1768</v>
      </c>
      <c r="O305" s="137" t="str">
        <f t="shared" si="7"/>
        <v>Topólka_PL615</v>
      </c>
      <c r="P305" s="138" t="s">
        <v>1886</v>
      </c>
      <c r="Q305" s="138" t="s">
        <v>1862</v>
      </c>
      <c r="R305" s="133">
        <v>5</v>
      </c>
      <c r="S305" s="133" t="s">
        <v>79</v>
      </c>
      <c r="U305" s="138"/>
    </row>
    <row r="306" spans="13:21" s="133" customFormat="1" ht="12.75" hidden="1" x14ac:dyDescent="0.25">
      <c r="M306" s="133" t="str">
        <f t="shared" si="8"/>
        <v>ubiegam sięKujawsko-PomorskieTuchola_PL614</v>
      </c>
      <c r="N306" s="133" t="s">
        <v>1768</v>
      </c>
      <c r="O306" s="137" t="str">
        <f t="shared" si="7"/>
        <v>Tuchola_PL614</v>
      </c>
      <c r="P306" s="138" t="s">
        <v>1885</v>
      </c>
      <c r="Q306" s="138" t="s">
        <v>1825</v>
      </c>
      <c r="R306" s="133">
        <v>5</v>
      </c>
      <c r="S306" s="133" t="s">
        <v>79</v>
      </c>
      <c r="U306" s="138"/>
    </row>
    <row r="307" spans="13:21" s="133" customFormat="1" ht="12.75" hidden="1" x14ac:dyDescent="0.25">
      <c r="M307" s="133" t="str">
        <f t="shared" si="8"/>
        <v>ubiegam sięKujawsko-PomorskieUnisław_PL614</v>
      </c>
      <c r="N307" s="133" t="s">
        <v>1768</v>
      </c>
      <c r="O307" s="137" t="str">
        <f t="shared" si="7"/>
        <v>Unisław_PL614</v>
      </c>
      <c r="P307" s="138" t="s">
        <v>1885</v>
      </c>
      <c r="Q307" s="138" t="s">
        <v>1795</v>
      </c>
      <c r="R307" s="133">
        <v>5</v>
      </c>
      <c r="S307" s="133" t="s">
        <v>79</v>
      </c>
      <c r="U307" s="138"/>
    </row>
    <row r="308" spans="13:21" s="133" customFormat="1" ht="12.75" hidden="1" x14ac:dyDescent="0.25">
      <c r="M308" s="133" t="str">
        <f t="shared" si="8"/>
        <v>ubiegam sięKujawsko-PomorskieWaganiec_PL615</v>
      </c>
      <c r="N308" s="133" t="s">
        <v>1768</v>
      </c>
      <c r="O308" s="137" t="str">
        <f t="shared" si="7"/>
        <v>Waganiec_PL615</v>
      </c>
      <c r="P308" s="138" t="s">
        <v>1886</v>
      </c>
      <c r="Q308" s="138" t="s">
        <v>1835</v>
      </c>
      <c r="R308" s="133">
        <v>5</v>
      </c>
      <c r="S308" s="133" t="s">
        <v>79</v>
      </c>
      <c r="U308" s="138"/>
    </row>
    <row r="309" spans="13:21" s="133" customFormat="1" ht="12.75" hidden="1" x14ac:dyDescent="0.25">
      <c r="M309" s="133" t="str">
        <f t="shared" si="8"/>
        <v>ubiegam sięKujawsko-PomorskieWarlubie_PL614</v>
      </c>
      <c r="N309" s="133" t="s">
        <v>1768</v>
      </c>
      <c r="O309" s="137" t="str">
        <f t="shared" si="7"/>
        <v>Warlubie_PL614</v>
      </c>
      <c r="P309" s="138" t="s">
        <v>1885</v>
      </c>
      <c r="Q309" s="138" t="s">
        <v>1819</v>
      </c>
      <c r="R309" s="133">
        <v>5</v>
      </c>
      <c r="S309" s="133" t="s">
        <v>79</v>
      </c>
      <c r="U309" s="138"/>
    </row>
    <row r="310" spans="13:21" s="133" customFormat="1" ht="12.75" hidden="1" x14ac:dyDescent="0.25">
      <c r="M310" s="133" t="str">
        <f t="shared" si="8"/>
        <v>ubiegam sięKujawsko-PomorskieWąbrzeźno_PL614</v>
      </c>
      <c r="N310" s="133" t="s">
        <v>1768</v>
      </c>
      <c r="O310" s="137" t="str">
        <f t="shared" si="7"/>
        <v>Wąbrzeźno_PL614</v>
      </c>
      <c r="P310" s="138" t="s">
        <v>1885</v>
      </c>
      <c r="Q310" s="138" t="s">
        <v>1829</v>
      </c>
      <c r="R310" s="133">
        <v>5</v>
      </c>
      <c r="S310" s="133" t="s">
        <v>79</v>
      </c>
      <c r="U310" s="138"/>
    </row>
    <row r="311" spans="13:21" s="133" customFormat="1" ht="12.75" hidden="1" x14ac:dyDescent="0.25">
      <c r="M311" s="133" t="str">
        <f t="shared" si="8"/>
        <v>ubiegam sięKujawsko-PomorskieWąpielsk_PL615</v>
      </c>
      <c r="N311" s="133" t="s">
        <v>1768</v>
      </c>
      <c r="O311" s="137" t="str">
        <f t="shared" si="7"/>
        <v>Wąpielsk_PL615</v>
      </c>
      <c r="P311" s="138" t="s">
        <v>1886</v>
      </c>
      <c r="Q311" s="138" t="s">
        <v>1867</v>
      </c>
      <c r="R311" s="133">
        <v>5</v>
      </c>
      <c r="S311" s="133" t="s">
        <v>79</v>
      </c>
      <c r="U311" s="138"/>
    </row>
    <row r="312" spans="13:21" s="133" customFormat="1" ht="12.75" hidden="1" x14ac:dyDescent="0.25">
      <c r="M312" s="133" t="str">
        <f t="shared" si="8"/>
        <v>ubiegam sięKujawsko-PomorskieWielgie_PL615</v>
      </c>
      <c r="N312" s="133" t="s">
        <v>1768</v>
      </c>
      <c r="O312" s="137" t="str">
        <f t="shared" si="7"/>
        <v>Wielgie_PL615</v>
      </c>
      <c r="P312" s="138" t="s">
        <v>1886</v>
      </c>
      <c r="Q312" s="138" t="s">
        <v>1849</v>
      </c>
      <c r="R312" s="133">
        <v>5</v>
      </c>
      <c r="S312" s="133" t="s">
        <v>79</v>
      </c>
      <c r="U312" s="138"/>
    </row>
    <row r="313" spans="13:21" s="133" customFormat="1" ht="12.75" hidden="1" x14ac:dyDescent="0.25">
      <c r="M313" s="133" t="str">
        <f t="shared" si="8"/>
        <v>ubiegam sięKujawsko-PomorskieWielka Nieszawka_PL613</v>
      </c>
      <c r="N313" s="133" t="s">
        <v>1768</v>
      </c>
      <c r="O313" s="137" t="str">
        <f t="shared" si="7"/>
        <v>Wielka Nieszawka_PL613</v>
      </c>
      <c r="P313" s="138" t="s">
        <v>1884</v>
      </c>
      <c r="Q313" s="138" t="s">
        <v>1782</v>
      </c>
      <c r="R313" s="133">
        <v>5</v>
      </c>
      <c r="S313" s="133" t="s">
        <v>79</v>
      </c>
      <c r="U313" s="138"/>
    </row>
    <row r="314" spans="13:21" s="133" customFormat="1" ht="12.75" hidden="1" x14ac:dyDescent="0.25">
      <c r="M314" s="133" t="str">
        <f t="shared" si="8"/>
        <v>ubiegam sięKujawsko-PomorskieWięcbork_PL614</v>
      </c>
      <c r="N314" s="133" t="s">
        <v>1768</v>
      </c>
      <c r="O314" s="137" t="str">
        <f t="shared" si="7"/>
        <v>Więcbork_PL614</v>
      </c>
      <c r="P314" s="138" t="s">
        <v>1885</v>
      </c>
      <c r="Q314" s="138" t="s">
        <v>1810</v>
      </c>
      <c r="R314" s="133">
        <v>5</v>
      </c>
      <c r="S314" s="133" t="s">
        <v>79</v>
      </c>
      <c r="U314" s="138"/>
    </row>
    <row r="315" spans="13:21" s="133" customFormat="1" ht="12.75" hidden="1" x14ac:dyDescent="0.25">
      <c r="M315" s="133" t="str">
        <f t="shared" si="8"/>
        <v>ubiegam sięKujawsko-PomorskieWłocławek_PL615</v>
      </c>
      <c r="N315" s="133" t="s">
        <v>1768</v>
      </c>
      <c r="O315" s="137" t="str">
        <f t="shared" si="7"/>
        <v>Włocławek_PL615</v>
      </c>
      <c r="P315" s="138" t="s">
        <v>1886</v>
      </c>
      <c r="Q315" s="138" t="s">
        <v>1879</v>
      </c>
      <c r="R315" s="133">
        <v>5</v>
      </c>
      <c r="S315" s="133" t="s">
        <v>79</v>
      </c>
      <c r="U315" s="138"/>
    </row>
    <row r="316" spans="13:21" s="133" customFormat="1" ht="12.75" hidden="1" x14ac:dyDescent="0.25">
      <c r="M316" s="133" t="str">
        <f t="shared" si="8"/>
        <v>ubiegam sięKujawsko-PomorskieZakrzewo_PL615</v>
      </c>
      <c r="N316" s="133" t="s">
        <v>1768</v>
      </c>
      <c r="O316" s="137" t="str">
        <f t="shared" si="7"/>
        <v>Zakrzewo_PL615</v>
      </c>
      <c r="P316" s="138" t="s">
        <v>1886</v>
      </c>
      <c r="Q316" s="138" t="s">
        <v>1384</v>
      </c>
      <c r="R316" s="133">
        <v>5</v>
      </c>
      <c r="S316" s="133" t="s">
        <v>79</v>
      </c>
      <c r="U316" s="138"/>
    </row>
    <row r="317" spans="13:21" s="133" customFormat="1" ht="12.75" hidden="1" x14ac:dyDescent="0.25">
      <c r="M317" s="133" t="str">
        <f t="shared" si="8"/>
        <v>ubiegam sięKujawsko-PomorskieZbiczno_PL614</v>
      </c>
      <c r="N317" s="133" t="s">
        <v>1768</v>
      </c>
      <c r="O317" s="137" t="str">
        <f t="shared" si="7"/>
        <v>Zbiczno_PL614</v>
      </c>
      <c r="P317" s="138" t="s">
        <v>1885</v>
      </c>
      <c r="Q317" s="138" t="s">
        <v>1789</v>
      </c>
      <c r="R317" s="133">
        <v>5</v>
      </c>
      <c r="S317" s="133" t="s">
        <v>79</v>
      </c>
      <c r="U317" s="138"/>
    </row>
    <row r="318" spans="13:21" s="133" customFormat="1" ht="12.75" hidden="1" x14ac:dyDescent="0.25">
      <c r="M318" s="133" t="str">
        <f t="shared" si="8"/>
        <v>ubiegam sięKujawsko-PomorskieZbójno_PL614</v>
      </c>
      <c r="N318" s="133" t="s">
        <v>1768</v>
      </c>
      <c r="O318" s="137" t="str">
        <f t="shared" si="7"/>
        <v>Zbójno_PL614</v>
      </c>
      <c r="P318" s="138" t="s">
        <v>1885</v>
      </c>
      <c r="Q318" s="138" t="s">
        <v>1800</v>
      </c>
      <c r="R318" s="133">
        <v>5</v>
      </c>
      <c r="S318" s="133" t="s">
        <v>79</v>
      </c>
      <c r="U318" s="138"/>
    </row>
    <row r="319" spans="13:21" s="133" customFormat="1" ht="12.75" hidden="1" x14ac:dyDescent="0.25">
      <c r="M319" s="133" t="str">
        <f t="shared" si="8"/>
        <v>ubiegam sięKujawsko-PomorskieZławieś Wielka_PL613</v>
      </c>
      <c r="N319" s="133" t="s">
        <v>1768</v>
      </c>
      <c r="O319" s="137" t="str">
        <f t="shared" si="7"/>
        <v>Zławieś Wielka_PL613</v>
      </c>
      <c r="P319" s="138" t="s">
        <v>1884</v>
      </c>
      <c r="Q319" s="138" t="s">
        <v>1783</v>
      </c>
      <c r="R319" s="133">
        <v>5</v>
      </c>
      <c r="S319" s="133" t="s">
        <v>79</v>
      </c>
      <c r="U319" s="138"/>
    </row>
    <row r="320" spans="13:21" s="133" customFormat="1" ht="12.75" hidden="1" x14ac:dyDescent="0.25">
      <c r="M320" s="133" t="str">
        <f t="shared" si="8"/>
        <v>ubiegam sięKujawsko-PomorskieZłotniki Kujawskie_PL615</v>
      </c>
      <c r="N320" s="133" t="s">
        <v>1768</v>
      </c>
      <c r="O320" s="137" t="str">
        <f t="shared" si="7"/>
        <v>Złotniki Kujawskie_PL615</v>
      </c>
      <c r="P320" s="138" t="s">
        <v>1886</v>
      </c>
      <c r="Q320" s="138" t="s">
        <v>1842</v>
      </c>
      <c r="R320" s="133">
        <v>5</v>
      </c>
      <c r="S320" s="133" t="s">
        <v>79</v>
      </c>
      <c r="U320" s="138"/>
    </row>
    <row r="321" spans="13:21" s="133" customFormat="1" ht="12.75" hidden="1" x14ac:dyDescent="0.25">
      <c r="M321" s="133" t="str">
        <f t="shared" si="8"/>
        <v>ubiegam sięLubelskieAbramów_PL314</v>
      </c>
      <c r="N321" s="133" t="s">
        <v>736</v>
      </c>
      <c r="O321" s="137" t="str">
        <f t="shared" si="7"/>
        <v>Abramów_PL314</v>
      </c>
      <c r="P321" s="138" t="s">
        <v>920</v>
      </c>
      <c r="Q321" s="138" t="s">
        <v>841</v>
      </c>
      <c r="R321" s="133">
        <v>5</v>
      </c>
      <c r="S321" s="133" t="s">
        <v>79</v>
      </c>
      <c r="U321" s="138"/>
    </row>
    <row r="322" spans="13:21" s="133" customFormat="1" ht="12.75" hidden="1" x14ac:dyDescent="0.25">
      <c r="M322" s="133" t="str">
        <f t="shared" si="8"/>
        <v>ubiegam sięLubelskieAdamów_PL312</v>
      </c>
      <c r="N322" s="133" t="s">
        <v>736</v>
      </c>
      <c r="O322" s="137" t="str">
        <f t="shared" si="7"/>
        <v>Adamów_PL312</v>
      </c>
      <c r="P322" s="138" t="s">
        <v>919</v>
      </c>
      <c r="Q322" s="138" t="s">
        <v>827</v>
      </c>
      <c r="R322" s="133">
        <v>5</v>
      </c>
      <c r="S322" s="133" t="s">
        <v>79</v>
      </c>
      <c r="U322" s="138"/>
    </row>
    <row r="323" spans="13:21" s="133" customFormat="1" ht="12.75" hidden="1" x14ac:dyDescent="0.25">
      <c r="M323" s="133" t="str">
        <f t="shared" si="8"/>
        <v>ubiegam sięLubelskieAdamów_PL315</v>
      </c>
      <c r="N323" s="133" t="s">
        <v>736</v>
      </c>
      <c r="O323" s="137" t="str">
        <f t="shared" si="7"/>
        <v>Adamów_PL315</v>
      </c>
      <c r="P323" s="138" t="s">
        <v>921</v>
      </c>
      <c r="Q323" s="138" t="s">
        <v>827</v>
      </c>
      <c r="R323" s="133">
        <v>5</v>
      </c>
      <c r="S323" s="133" t="s">
        <v>79</v>
      </c>
      <c r="U323" s="138"/>
    </row>
    <row r="324" spans="13:21" s="133" customFormat="1" ht="12.75" hidden="1" x14ac:dyDescent="0.25">
      <c r="M324" s="133" t="str">
        <f t="shared" si="8"/>
        <v>ubiegam sięLubelskieAleksandrów_PL312</v>
      </c>
      <c r="N324" s="133" t="s">
        <v>736</v>
      </c>
      <c r="O324" s="137" t="str">
        <f t="shared" si="7"/>
        <v>Aleksandrów_PL312</v>
      </c>
      <c r="P324" s="138" t="s">
        <v>919</v>
      </c>
      <c r="Q324" s="138" t="s">
        <v>159</v>
      </c>
      <c r="R324" s="133">
        <v>5</v>
      </c>
      <c r="S324" s="133" t="s">
        <v>79</v>
      </c>
      <c r="U324" s="138"/>
    </row>
    <row r="325" spans="13:21" s="133" customFormat="1" ht="12.75" hidden="1" x14ac:dyDescent="0.25">
      <c r="M325" s="133" t="str">
        <f t="shared" si="8"/>
        <v>ubiegam sięLubelskieAnnopol_PL315</v>
      </c>
      <c r="N325" s="133" t="s">
        <v>736</v>
      </c>
      <c r="O325" s="137" t="str">
        <f t="shared" ref="O325:O388" si="9">Q325&amp;P325</f>
        <v>Annopol_PL315</v>
      </c>
      <c r="P325" s="138" t="s">
        <v>921</v>
      </c>
      <c r="Q325" s="138" t="s">
        <v>881</v>
      </c>
      <c r="R325" s="133">
        <v>5</v>
      </c>
      <c r="S325" s="133" t="s">
        <v>79</v>
      </c>
      <c r="U325" s="138"/>
    </row>
    <row r="326" spans="13:21" s="133" customFormat="1" ht="12.75" hidden="1" x14ac:dyDescent="0.25">
      <c r="M326" s="133" t="str">
        <f t="shared" ref="M326:M389" si="10">S326&amp;N326&amp;O326</f>
        <v>ubiegam sięLubelskieBaranów_PL315</v>
      </c>
      <c r="N326" s="133" t="s">
        <v>736</v>
      </c>
      <c r="O326" s="137" t="str">
        <f t="shared" si="9"/>
        <v>Baranów_PL315</v>
      </c>
      <c r="P326" s="138" t="s">
        <v>921</v>
      </c>
      <c r="Q326" s="138" t="s">
        <v>500</v>
      </c>
      <c r="R326" s="133">
        <v>5</v>
      </c>
      <c r="S326" s="133" t="s">
        <v>79</v>
      </c>
      <c r="U326" s="138"/>
    </row>
    <row r="327" spans="13:21" s="133" customFormat="1" ht="12.75" hidden="1" x14ac:dyDescent="0.25">
      <c r="M327" s="133" t="str">
        <f t="shared" si="10"/>
        <v>ubiegam sięLubelskieBatorz_PL315</v>
      </c>
      <c r="N327" s="133" t="s">
        <v>736</v>
      </c>
      <c r="O327" s="137" t="str">
        <f t="shared" si="9"/>
        <v>Batorz_PL315</v>
      </c>
      <c r="P327" s="138" t="s">
        <v>921</v>
      </c>
      <c r="Q327" s="138" t="s">
        <v>875</v>
      </c>
      <c r="R327" s="133">
        <v>5</v>
      </c>
      <c r="S327" s="133" t="s">
        <v>79</v>
      </c>
      <c r="U327" s="138"/>
    </row>
    <row r="328" spans="13:21" s="133" customFormat="1" ht="12.75" hidden="1" x14ac:dyDescent="0.25">
      <c r="M328" s="133" t="str">
        <f t="shared" si="10"/>
        <v>ubiegam sięLubelskieBełżec_PL312</v>
      </c>
      <c r="N328" s="133" t="s">
        <v>736</v>
      </c>
      <c r="O328" s="137" t="str">
        <f t="shared" si="9"/>
        <v>Bełżec_PL312</v>
      </c>
      <c r="P328" s="138" t="s">
        <v>919</v>
      </c>
      <c r="Q328" s="138" t="s">
        <v>815</v>
      </c>
      <c r="R328" s="133">
        <v>5</v>
      </c>
      <c r="S328" s="133" t="s">
        <v>79</v>
      </c>
      <c r="U328" s="138"/>
    </row>
    <row r="329" spans="13:21" s="133" customFormat="1" ht="12.75" hidden="1" x14ac:dyDescent="0.25">
      <c r="M329" s="133" t="str">
        <f t="shared" si="10"/>
        <v>ubiegam sięLubelskieBełżyce_PL314</v>
      </c>
      <c r="N329" s="133" t="s">
        <v>736</v>
      </c>
      <c r="O329" s="137" t="str">
        <f t="shared" si="9"/>
        <v>Bełżyce_PL314</v>
      </c>
      <c r="P329" s="138" t="s">
        <v>920</v>
      </c>
      <c r="Q329" s="138" t="s">
        <v>852</v>
      </c>
      <c r="R329" s="133">
        <v>5</v>
      </c>
      <c r="S329" s="133" t="s">
        <v>79</v>
      </c>
      <c r="U329" s="138"/>
    </row>
    <row r="330" spans="13:21" s="133" customFormat="1" ht="12.75" hidden="1" x14ac:dyDescent="0.25">
      <c r="M330" s="133" t="str">
        <f t="shared" si="10"/>
        <v>ubiegam sięLubelskieBiała Podlaska_PL311</v>
      </c>
      <c r="N330" s="133" t="s">
        <v>736</v>
      </c>
      <c r="O330" s="137" t="str">
        <f t="shared" si="9"/>
        <v>Biała Podlaska_PL311</v>
      </c>
      <c r="P330" s="138" t="s">
        <v>918</v>
      </c>
      <c r="Q330" s="138" t="s">
        <v>737</v>
      </c>
      <c r="R330" s="133">
        <v>5</v>
      </c>
      <c r="S330" s="133" t="s">
        <v>79</v>
      </c>
      <c r="U330" s="138"/>
    </row>
    <row r="331" spans="13:21" s="133" customFormat="1" ht="12.75" hidden="1" x14ac:dyDescent="0.25">
      <c r="M331" s="133" t="str">
        <f t="shared" si="10"/>
        <v>ubiegam sięLubelskieBiałopole_PL312</v>
      </c>
      <c r="N331" s="133" t="s">
        <v>736</v>
      </c>
      <c r="O331" s="137" t="str">
        <f t="shared" si="9"/>
        <v>Białopole_PL312</v>
      </c>
      <c r="P331" s="138" t="s">
        <v>919</v>
      </c>
      <c r="Q331" s="138" t="s">
        <v>788</v>
      </c>
      <c r="R331" s="133">
        <v>5</v>
      </c>
      <c r="S331" s="133" t="s">
        <v>79</v>
      </c>
      <c r="U331" s="138"/>
    </row>
    <row r="332" spans="13:21" s="133" customFormat="1" ht="12.75" hidden="1" x14ac:dyDescent="0.25">
      <c r="M332" s="133" t="str">
        <f t="shared" si="10"/>
        <v>ubiegam sięLubelskieBiłgoraj_PL312</v>
      </c>
      <c r="N332" s="133" t="s">
        <v>736</v>
      </c>
      <c r="O332" s="137" t="str">
        <f t="shared" si="9"/>
        <v>Biłgoraj_PL312</v>
      </c>
      <c r="P332" s="138" t="s">
        <v>919</v>
      </c>
      <c r="Q332" s="138" t="s">
        <v>775</v>
      </c>
      <c r="R332" s="133">
        <v>5</v>
      </c>
      <c r="S332" s="133" t="s">
        <v>79</v>
      </c>
      <c r="U332" s="138"/>
    </row>
    <row r="333" spans="13:21" s="133" customFormat="1" ht="12.75" hidden="1" x14ac:dyDescent="0.25">
      <c r="M333" s="133" t="str">
        <f t="shared" si="10"/>
        <v>ubiegam sięLubelskieBiszcza_PL312</v>
      </c>
      <c r="N333" s="133" t="s">
        <v>736</v>
      </c>
      <c r="O333" s="137" t="str">
        <f t="shared" si="9"/>
        <v>Biszcza_PL312</v>
      </c>
      <c r="P333" s="138" t="s">
        <v>919</v>
      </c>
      <c r="Q333" s="138" t="s">
        <v>776</v>
      </c>
      <c r="R333" s="133">
        <v>5</v>
      </c>
      <c r="S333" s="133" t="s">
        <v>79</v>
      </c>
      <c r="U333" s="138"/>
    </row>
    <row r="334" spans="13:21" s="133" customFormat="1" ht="12.75" hidden="1" x14ac:dyDescent="0.25">
      <c r="M334" s="133" t="str">
        <f t="shared" si="10"/>
        <v>ubiegam sięLubelskieBorki_PL311</v>
      </c>
      <c r="N334" s="133" t="s">
        <v>736</v>
      </c>
      <c r="O334" s="137" t="str">
        <f t="shared" si="9"/>
        <v>Borki_PL311</v>
      </c>
      <c r="P334" s="138" t="s">
        <v>918</v>
      </c>
      <c r="Q334" s="138" t="s">
        <v>761</v>
      </c>
      <c r="R334" s="133">
        <v>5</v>
      </c>
      <c r="S334" s="133" t="s">
        <v>79</v>
      </c>
      <c r="U334" s="138"/>
    </row>
    <row r="335" spans="13:21" s="133" customFormat="1" ht="12.75" hidden="1" x14ac:dyDescent="0.25">
      <c r="M335" s="133" t="str">
        <f t="shared" si="10"/>
        <v>ubiegam sięLubelskieBorzechów_PL314</v>
      </c>
      <c r="N335" s="133" t="s">
        <v>736</v>
      </c>
      <c r="O335" s="137" t="str">
        <f t="shared" si="9"/>
        <v>Borzechów_PL314</v>
      </c>
      <c r="P335" s="138" t="s">
        <v>920</v>
      </c>
      <c r="Q335" s="138" t="s">
        <v>853</v>
      </c>
      <c r="R335" s="133">
        <v>5</v>
      </c>
      <c r="S335" s="133" t="s">
        <v>79</v>
      </c>
      <c r="U335" s="138"/>
    </row>
    <row r="336" spans="13:21" s="133" customFormat="1" ht="12.75" hidden="1" x14ac:dyDescent="0.25">
      <c r="M336" s="133" t="str">
        <f t="shared" si="10"/>
        <v>ubiegam sięLubelskieBychawa_PL314</v>
      </c>
      <c r="N336" s="133" t="s">
        <v>736</v>
      </c>
      <c r="O336" s="137" t="str">
        <f t="shared" si="9"/>
        <v>Bychawa_PL314</v>
      </c>
      <c r="P336" s="138" t="s">
        <v>920</v>
      </c>
      <c r="Q336" s="138" t="s">
        <v>854</v>
      </c>
      <c r="R336" s="133">
        <v>5</v>
      </c>
      <c r="S336" s="133" t="s">
        <v>79</v>
      </c>
      <c r="U336" s="138"/>
    </row>
    <row r="337" spans="13:21" s="133" customFormat="1" ht="12.75" hidden="1" x14ac:dyDescent="0.25">
      <c r="M337" s="133" t="str">
        <f t="shared" si="10"/>
        <v>ubiegam sięLubelskieChełm_PL312</v>
      </c>
      <c r="N337" s="133" t="s">
        <v>736</v>
      </c>
      <c r="O337" s="137" t="str">
        <f t="shared" si="9"/>
        <v>Chełm_PL312</v>
      </c>
      <c r="P337" s="138" t="s">
        <v>919</v>
      </c>
      <c r="Q337" s="138" t="s">
        <v>789</v>
      </c>
      <c r="R337" s="133">
        <v>5</v>
      </c>
      <c r="S337" s="133" t="s">
        <v>79</v>
      </c>
      <c r="U337" s="138"/>
    </row>
    <row r="338" spans="13:21" s="133" customFormat="1" ht="12.75" hidden="1" x14ac:dyDescent="0.25">
      <c r="M338" s="133" t="str">
        <f t="shared" si="10"/>
        <v>ubiegam sięLubelskieChodel_PL315</v>
      </c>
      <c r="N338" s="133" t="s">
        <v>736</v>
      </c>
      <c r="O338" s="137" t="str">
        <f t="shared" si="9"/>
        <v>Chodel_PL315</v>
      </c>
      <c r="P338" s="138" t="s">
        <v>921</v>
      </c>
      <c r="Q338" s="138" t="s">
        <v>897</v>
      </c>
      <c r="R338" s="133">
        <v>5</v>
      </c>
      <c r="S338" s="133" t="s">
        <v>79</v>
      </c>
      <c r="U338" s="138"/>
    </row>
    <row r="339" spans="13:21" s="133" customFormat="1" ht="12.75" hidden="1" x14ac:dyDescent="0.25">
      <c r="M339" s="133" t="str">
        <f t="shared" si="10"/>
        <v>ubiegam sięLubelskieChrzanów_PL315</v>
      </c>
      <c r="N339" s="133" t="s">
        <v>736</v>
      </c>
      <c r="O339" s="137" t="str">
        <f t="shared" si="9"/>
        <v>Chrzanów_PL315</v>
      </c>
      <c r="P339" s="138" t="s">
        <v>921</v>
      </c>
      <c r="Q339" s="138" t="s">
        <v>876</v>
      </c>
      <c r="R339" s="133">
        <v>5</v>
      </c>
      <c r="S339" s="133" t="s">
        <v>79</v>
      </c>
      <c r="U339" s="138"/>
    </row>
    <row r="340" spans="13:21" s="133" customFormat="1" ht="12.75" hidden="1" x14ac:dyDescent="0.25">
      <c r="M340" s="133" t="str">
        <f t="shared" si="10"/>
        <v>ubiegam sięLubelskieCyców_PL314</v>
      </c>
      <c r="N340" s="133" t="s">
        <v>736</v>
      </c>
      <c r="O340" s="137" t="str">
        <f t="shared" si="9"/>
        <v>Cyców_PL314</v>
      </c>
      <c r="P340" s="138" t="s">
        <v>920</v>
      </c>
      <c r="Q340" s="138" t="s">
        <v>866</v>
      </c>
      <c r="R340" s="133">
        <v>5</v>
      </c>
      <c r="S340" s="133" t="s">
        <v>79</v>
      </c>
      <c r="U340" s="138"/>
    </row>
    <row r="341" spans="13:21" s="133" customFormat="1" ht="12.75" hidden="1" x14ac:dyDescent="0.25">
      <c r="M341" s="133" t="str">
        <f t="shared" si="10"/>
        <v>ubiegam sięLubelskieCzemierniki_PL311</v>
      </c>
      <c r="N341" s="133" t="s">
        <v>736</v>
      </c>
      <c r="O341" s="137" t="str">
        <f t="shared" si="9"/>
        <v>Czemierniki_PL311</v>
      </c>
      <c r="P341" s="138" t="s">
        <v>918</v>
      </c>
      <c r="Q341" s="138" t="s">
        <v>762</v>
      </c>
      <c r="R341" s="133">
        <v>5</v>
      </c>
      <c r="S341" s="133" t="s">
        <v>79</v>
      </c>
      <c r="U341" s="138"/>
    </row>
    <row r="342" spans="13:21" s="133" customFormat="1" ht="12.75" hidden="1" x14ac:dyDescent="0.25">
      <c r="M342" s="133" t="str">
        <f t="shared" si="10"/>
        <v>ubiegam sięLubelskieDębowa Kłoda_PL311</v>
      </c>
      <c r="N342" s="133" t="s">
        <v>736</v>
      </c>
      <c r="O342" s="137" t="str">
        <f t="shared" si="9"/>
        <v>Dębowa Kłoda_PL311</v>
      </c>
      <c r="P342" s="138" t="s">
        <v>918</v>
      </c>
      <c r="Q342" s="138" t="s">
        <v>754</v>
      </c>
      <c r="R342" s="133">
        <v>5</v>
      </c>
      <c r="S342" s="133" t="s">
        <v>79</v>
      </c>
      <c r="U342" s="138"/>
    </row>
    <row r="343" spans="13:21" s="133" customFormat="1" ht="12.75" hidden="1" x14ac:dyDescent="0.25">
      <c r="M343" s="133" t="str">
        <f t="shared" si="10"/>
        <v>ubiegam sięLubelskieDołhobyczów_PL312</v>
      </c>
      <c r="N343" s="133" t="s">
        <v>736</v>
      </c>
      <c r="O343" s="137" t="str">
        <f t="shared" si="9"/>
        <v>Dołhobyczów_PL312</v>
      </c>
      <c r="P343" s="138" t="s">
        <v>919</v>
      </c>
      <c r="Q343" s="138" t="s">
        <v>800</v>
      </c>
      <c r="R343" s="133">
        <v>5</v>
      </c>
      <c r="S343" s="133" t="s">
        <v>79</v>
      </c>
      <c r="U343" s="138"/>
    </row>
    <row r="344" spans="13:21" s="133" customFormat="1" ht="12.75" hidden="1" x14ac:dyDescent="0.25">
      <c r="M344" s="133" t="str">
        <f t="shared" si="10"/>
        <v>ubiegam sięLubelskieDorohusk_PL312</v>
      </c>
      <c r="N344" s="133" t="s">
        <v>736</v>
      </c>
      <c r="O344" s="137" t="str">
        <f t="shared" si="9"/>
        <v>Dorohusk_PL312</v>
      </c>
      <c r="P344" s="138" t="s">
        <v>919</v>
      </c>
      <c r="Q344" s="138" t="s">
        <v>790</v>
      </c>
      <c r="R344" s="133">
        <v>5</v>
      </c>
      <c r="S344" s="133" t="s">
        <v>79</v>
      </c>
      <c r="U344" s="138"/>
    </row>
    <row r="345" spans="13:21" s="133" customFormat="1" ht="12.75" hidden="1" x14ac:dyDescent="0.25">
      <c r="M345" s="133" t="str">
        <f t="shared" si="10"/>
        <v>ubiegam sięLubelskieDrelów_PL311</v>
      </c>
      <c r="N345" s="133" t="s">
        <v>736</v>
      </c>
      <c r="O345" s="137" t="str">
        <f t="shared" si="9"/>
        <v>Drelów_PL311</v>
      </c>
      <c r="P345" s="138" t="s">
        <v>918</v>
      </c>
      <c r="Q345" s="138" t="s">
        <v>738</v>
      </c>
      <c r="R345" s="133">
        <v>5</v>
      </c>
      <c r="S345" s="133" t="s">
        <v>79</v>
      </c>
      <c r="U345" s="138"/>
    </row>
    <row r="346" spans="13:21" s="133" customFormat="1" ht="12.75" hidden="1" x14ac:dyDescent="0.25">
      <c r="M346" s="133" t="str">
        <f t="shared" si="10"/>
        <v>ubiegam sięLubelskieDubienka_PL312</v>
      </c>
      <c r="N346" s="133" t="s">
        <v>736</v>
      </c>
      <c r="O346" s="137" t="str">
        <f t="shared" si="9"/>
        <v>Dubienka_PL312</v>
      </c>
      <c r="P346" s="138" t="s">
        <v>919</v>
      </c>
      <c r="Q346" s="138" t="s">
        <v>791</v>
      </c>
      <c r="R346" s="133">
        <v>5</v>
      </c>
      <c r="S346" s="133" t="s">
        <v>79</v>
      </c>
      <c r="U346" s="138"/>
    </row>
    <row r="347" spans="13:21" s="133" customFormat="1" ht="12.75" hidden="1" x14ac:dyDescent="0.25">
      <c r="M347" s="133" t="str">
        <f t="shared" si="10"/>
        <v>ubiegam sięLubelskieDzierzkowice_PL315</v>
      </c>
      <c r="N347" s="133" t="s">
        <v>736</v>
      </c>
      <c r="O347" s="137" t="str">
        <f t="shared" si="9"/>
        <v>Dzierzkowice_PL315</v>
      </c>
      <c r="P347" s="138" t="s">
        <v>921</v>
      </c>
      <c r="Q347" s="138" t="s">
        <v>882</v>
      </c>
      <c r="R347" s="133">
        <v>5</v>
      </c>
      <c r="S347" s="133" t="s">
        <v>79</v>
      </c>
      <c r="U347" s="138"/>
    </row>
    <row r="348" spans="13:21" s="133" customFormat="1" ht="12.75" hidden="1" x14ac:dyDescent="0.25">
      <c r="M348" s="133" t="str">
        <f t="shared" si="10"/>
        <v>ubiegam sięLubelskieDzwola_PL315</v>
      </c>
      <c r="N348" s="133" t="s">
        <v>736</v>
      </c>
      <c r="O348" s="137" t="str">
        <f t="shared" si="9"/>
        <v>Dzwola_PL315</v>
      </c>
      <c r="P348" s="138" t="s">
        <v>921</v>
      </c>
      <c r="Q348" s="138" t="s">
        <v>877</v>
      </c>
      <c r="R348" s="133">
        <v>5</v>
      </c>
      <c r="S348" s="133" t="s">
        <v>79</v>
      </c>
      <c r="U348" s="138"/>
    </row>
    <row r="349" spans="13:21" s="133" customFormat="1" ht="12.75" hidden="1" x14ac:dyDescent="0.25">
      <c r="M349" s="133" t="str">
        <f t="shared" si="10"/>
        <v>ubiegam sięLubelskieFajsławice_PL312</v>
      </c>
      <c r="N349" s="133" t="s">
        <v>736</v>
      </c>
      <c r="O349" s="137" t="str">
        <f t="shared" si="9"/>
        <v>Fajsławice_PL312</v>
      </c>
      <c r="P349" s="138" t="s">
        <v>919</v>
      </c>
      <c r="Q349" s="138" t="s">
        <v>807</v>
      </c>
      <c r="R349" s="133">
        <v>5</v>
      </c>
      <c r="S349" s="133" t="s">
        <v>79</v>
      </c>
      <c r="U349" s="138"/>
    </row>
    <row r="350" spans="13:21" s="133" customFormat="1" ht="12.75" hidden="1" x14ac:dyDescent="0.25">
      <c r="M350" s="133" t="str">
        <f t="shared" si="10"/>
        <v>ubiegam sięLubelskieFirlej_PL314</v>
      </c>
      <c r="N350" s="133" t="s">
        <v>736</v>
      </c>
      <c r="O350" s="137" t="str">
        <f t="shared" si="9"/>
        <v>Firlej_PL314</v>
      </c>
      <c r="P350" s="138" t="s">
        <v>920</v>
      </c>
      <c r="Q350" s="138" t="s">
        <v>842</v>
      </c>
      <c r="R350" s="133">
        <v>5</v>
      </c>
      <c r="S350" s="133" t="s">
        <v>79</v>
      </c>
      <c r="U350" s="138"/>
    </row>
    <row r="351" spans="13:21" s="133" customFormat="1" ht="12.75" hidden="1" x14ac:dyDescent="0.25">
      <c r="M351" s="133" t="str">
        <f t="shared" si="10"/>
        <v>ubiegam sięLubelskieFrampol_PL312</v>
      </c>
      <c r="N351" s="133" t="s">
        <v>736</v>
      </c>
      <c r="O351" s="137" t="str">
        <f t="shared" si="9"/>
        <v>Frampol_PL312</v>
      </c>
      <c r="P351" s="138" t="s">
        <v>919</v>
      </c>
      <c r="Q351" s="138" t="s">
        <v>777</v>
      </c>
      <c r="R351" s="133">
        <v>5</v>
      </c>
      <c r="S351" s="133" t="s">
        <v>79</v>
      </c>
      <c r="U351" s="138"/>
    </row>
    <row r="352" spans="13:21" s="133" customFormat="1" ht="12.75" hidden="1" x14ac:dyDescent="0.25">
      <c r="M352" s="133" t="str">
        <f t="shared" si="10"/>
        <v>ubiegam sięLubelskieGarbów_PL314</v>
      </c>
      <c r="N352" s="133" t="s">
        <v>736</v>
      </c>
      <c r="O352" s="137" t="str">
        <f t="shared" si="9"/>
        <v>Garbów_PL314</v>
      </c>
      <c r="P352" s="138" t="s">
        <v>920</v>
      </c>
      <c r="Q352" s="138" t="s">
        <v>855</v>
      </c>
      <c r="R352" s="133">
        <v>5</v>
      </c>
      <c r="S352" s="133" t="s">
        <v>79</v>
      </c>
      <c r="U352" s="138"/>
    </row>
    <row r="353" spans="13:21" s="133" customFormat="1" ht="12.75" hidden="1" x14ac:dyDescent="0.25">
      <c r="M353" s="133" t="str">
        <f t="shared" si="10"/>
        <v>ubiegam sięLubelskieGłusk_PL314</v>
      </c>
      <c r="N353" s="133" t="s">
        <v>736</v>
      </c>
      <c r="O353" s="137" t="str">
        <f t="shared" si="9"/>
        <v>Głusk_PL314</v>
      </c>
      <c r="P353" s="138" t="s">
        <v>920</v>
      </c>
      <c r="Q353" s="138" t="s">
        <v>856</v>
      </c>
      <c r="R353" s="133">
        <v>5</v>
      </c>
      <c r="S353" s="133" t="s">
        <v>79</v>
      </c>
      <c r="U353" s="138"/>
    </row>
    <row r="354" spans="13:21" s="133" customFormat="1" ht="12.75" hidden="1" x14ac:dyDescent="0.25">
      <c r="M354" s="133" t="str">
        <f t="shared" si="10"/>
        <v>ubiegam sięLubelskieGodziszów_PL315</v>
      </c>
      <c r="N354" s="133" t="s">
        <v>736</v>
      </c>
      <c r="O354" s="137" t="str">
        <f t="shared" si="9"/>
        <v>Godziszów_PL315</v>
      </c>
      <c r="P354" s="138" t="s">
        <v>921</v>
      </c>
      <c r="Q354" s="138" t="s">
        <v>878</v>
      </c>
      <c r="R354" s="133">
        <v>5</v>
      </c>
      <c r="S354" s="133" t="s">
        <v>79</v>
      </c>
      <c r="U354" s="138"/>
    </row>
    <row r="355" spans="13:21" s="133" customFormat="1" ht="12.75" hidden="1" x14ac:dyDescent="0.25">
      <c r="M355" s="133" t="str">
        <f t="shared" si="10"/>
        <v>ubiegam sięLubelskieGoraj_PL312</v>
      </c>
      <c r="N355" s="133" t="s">
        <v>736</v>
      </c>
      <c r="O355" s="137" t="str">
        <f t="shared" si="9"/>
        <v>Goraj_PL312</v>
      </c>
      <c r="P355" s="138" t="s">
        <v>919</v>
      </c>
      <c r="Q355" s="138" t="s">
        <v>778</v>
      </c>
      <c r="R355" s="133">
        <v>5</v>
      </c>
      <c r="S355" s="133" t="s">
        <v>79</v>
      </c>
      <c r="U355" s="138"/>
    </row>
    <row r="356" spans="13:21" s="133" customFormat="1" ht="12.75" hidden="1" x14ac:dyDescent="0.25">
      <c r="M356" s="133" t="str">
        <f t="shared" si="10"/>
        <v>ubiegam sięLubelskieGorzków_PL312</v>
      </c>
      <c r="N356" s="133" t="s">
        <v>736</v>
      </c>
      <c r="O356" s="137" t="str">
        <f t="shared" si="9"/>
        <v>Gorzków_PL312</v>
      </c>
      <c r="P356" s="138" t="s">
        <v>919</v>
      </c>
      <c r="Q356" s="138" t="s">
        <v>808</v>
      </c>
      <c r="R356" s="133">
        <v>5</v>
      </c>
      <c r="S356" s="133" t="s">
        <v>79</v>
      </c>
      <c r="U356" s="138"/>
    </row>
    <row r="357" spans="13:21" s="133" customFormat="1" ht="12.75" hidden="1" x14ac:dyDescent="0.25">
      <c r="M357" s="133" t="str">
        <f t="shared" si="10"/>
        <v>ubiegam sięLubelskieGościeradów_PL315</v>
      </c>
      <c r="N357" s="133" t="s">
        <v>736</v>
      </c>
      <c r="O357" s="137" t="str">
        <f t="shared" si="9"/>
        <v>Gościeradów_PL315</v>
      </c>
      <c r="P357" s="138" t="s">
        <v>921</v>
      </c>
      <c r="Q357" s="138" t="s">
        <v>883</v>
      </c>
      <c r="R357" s="133">
        <v>5</v>
      </c>
      <c r="S357" s="133" t="s">
        <v>79</v>
      </c>
      <c r="U357" s="138"/>
    </row>
    <row r="358" spans="13:21" s="133" customFormat="1" ht="12.75" hidden="1" x14ac:dyDescent="0.25">
      <c r="M358" s="133" t="str">
        <f t="shared" si="10"/>
        <v>ubiegam sięLubelskieGrabowiec_PL312</v>
      </c>
      <c r="N358" s="133" t="s">
        <v>736</v>
      </c>
      <c r="O358" s="137" t="str">
        <f t="shared" si="9"/>
        <v>Grabowiec_PL312</v>
      </c>
      <c r="P358" s="138" t="s">
        <v>919</v>
      </c>
      <c r="Q358" s="138" t="s">
        <v>828</v>
      </c>
      <c r="R358" s="133">
        <v>5</v>
      </c>
      <c r="S358" s="133" t="s">
        <v>79</v>
      </c>
      <c r="U358" s="138"/>
    </row>
    <row r="359" spans="13:21" s="133" customFormat="1" ht="12.75" hidden="1" x14ac:dyDescent="0.25">
      <c r="M359" s="133" t="str">
        <f t="shared" si="10"/>
        <v>ubiegam sięLubelskieHanna_PL311</v>
      </c>
      <c r="N359" s="133" t="s">
        <v>736</v>
      </c>
      <c r="O359" s="137" t="str">
        <f t="shared" si="9"/>
        <v>Hanna_PL311</v>
      </c>
      <c r="P359" s="138" t="s">
        <v>918</v>
      </c>
      <c r="Q359" s="138" t="s">
        <v>768</v>
      </c>
      <c r="R359" s="133">
        <v>5</v>
      </c>
      <c r="S359" s="133" t="s">
        <v>79</v>
      </c>
      <c r="U359" s="138"/>
    </row>
    <row r="360" spans="13:21" s="133" customFormat="1" ht="12.75" hidden="1" x14ac:dyDescent="0.25">
      <c r="M360" s="133" t="str">
        <f t="shared" si="10"/>
        <v>ubiegam sięLubelskieHańsk_PL311</v>
      </c>
      <c r="N360" s="133" t="s">
        <v>736</v>
      </c>
      <c r="O360" s="137" t="str">
        <f t="shared" si="9"/>
        <v>Hańsk_PL311</v>
      </c>
      <c r="P360" s="138" t="s">
        <v>918</v>
      </c>
      <c r="Q360" s="138" t="s">
        <v>769</v>
      </c>
      <c r="R360" s="133">
        <v>5</v>
      </c>
      <c r="S360" s="133" t="s">
        <v>79</v>
      </c>
      <c r="U360" s="138"/>
    </row>
    <row r="361" spans="13:21" s="133" customFormat="1" ht="12.75" hidden="1" x14ac:dyDescent="0.25">
      <c r="M361" s="133" t="str">
        <f t="shared" si="10"/>
        <v>ubiegam sięLubelskieHorodło_PL312</v>
      </c>
      <c r="N361" s="133" t="s">
        <v>736</v>
      </c>
      <c r="O361" s="137" t="str">
        <f t="shared" si="9"/>
        <v>Horodło_PL312</v>
      </c>
      <c r="P361" s="138" t="s">
        <v>919</v>
      </c>
      <c r="Q361" s="138" t="s">
        <v>801</v>
      </c>
      <c r="R361" s="133">
        <v>5</v>
      </c>
      <c r="S361" s="133" t="s">
        <v>79</v>
      </c>
      <c r="U361" s="138"/>
    </row>
    <row r="362" spans="13:21" s="133" customFormat="1" ht="12.75" hidden="1" x14ac:dyDescent="0.25">
      <c r="M362" s="133" t="str">
        <f t="shared" si="10"/>
        <v>ubiegam sięLubelskieHrubieszów_PL312</v>
      </c>
      <c r="N362" s="133" t="s">
        <v>736</v>
      </c>
      <c r="O362" s="137" t="str">
        <f t="shared" si="9"/>
        <v>Hrubieszów_PL312</v>
      </c>
      <c r="P362" s="138" t="s">
        <v>919</v>
      </c>
      <c r="Q362" s="138" t="s">
        <v>802</v>
      </c>
      <c r="R362" s="133">
        <v>5</v>
      </c>
      <c r="S362" s="133" t="s">
        <v>79</v>
      </c>
      <c r="U362" s="138"/>
    </row>
    <row r="363" spans="13:21" s="133" customFormat="1" ht="12.75" hidden="1" x14ac:dyDescent="0.25">
      <c r="M363" s="133" t="str">
        <f t="shared" si="10"/>
        <v>ubiegam sięLubelskieIzbica_PL312</v>
      </c>
      <c r="N363" s="133" t="s">
        <v>736</v>
      </c>
      <c r="O363" s="137" t="str">
        <f t="shared" si="9"/>
        <v>Izbica_PL312</v>
      </c>
      <c r="P363" s="138" t="s">
        <v>919</v>
      </c>
      <c r="Q363" s="138" t="s">
        <v>809</v>
      </c>
      <c r="R363" s="133">
        <v>5</v>
      </c>
      <c r="S363" s="133" t="s">
        <v>79</v>
      </c>
      <c r="U363" s="138"/>
    </row>
    <row r="364" spans="13:21" s="133" customFormat="1" ht="12.75" hidden="1" x14ac:dyDescent="0.25">
      <c r="M364" s="133" t="str">
        <f t="shared" si="10"/>
        <v>ubiegam sięLubelskieJabłonna_PL314</v>
      </c>
      <c r="N364" s="133" t="s">
        <v>736</v>
      </c>
      <c r="O364" s="137" t="str">
        <f t="shared" si="9"/>
        <v>Jabłonna_PL314</v>
      </c>
      <c r="P364" s="138" t="s">
        <v>920</v>
      </c>
      <c r="Q364" s="138" t="s">
        <v>857</v>
      </c>
      <c r="R364" s="133">
        <v>5</v>
      </c>
      <c r="S364" s="133" t="s">
        <v>79</v>
      </c>
      <c r="U364" s="138"/>
    </row>
    <row r="365" spans="13:21" s="133" customFormat="1" ht="12.75" hidden="1" x14ac:dyDescent="0.25">
      <c r="M365" s="133" t="str">
        <f t="shared" si="10"/>
        <v>ubiegam sięLubelskieJabłoń_PL311</v>
      </c>
      <c r="N365" s="133" t="s">
        <v>736</v>
      </c>
      <c r="O365" s="137" t="str">
        <f t="shared" si="9"/>
        <v>Jabłoń_PL311</v>
      </c>
      <c r="P365" s="138" t="s">
        <v>918</v>
      </c>
      <c r="Q365" s="138" t="s">
        <v>755</v>
      </c>
      <c r="R365" s="133">
        <v>5</v>
      </c>
      <c r="S365" s="133" t="s">
        <v>79</v>
      </c>
      <c r="U365" s="138"/>
    </row>
    <row r="366" spans="13:21" s="133" customFormat="1" ht="12.75" hidden="1" x14ac:dyDescent="0.25">
      <c r="M366" s="133" t="str">
        <f t="shared" si="10"/>
        <v>ubiegam sięLubelskieJanowiec_PL315</v>
      </c>
      <c r="N366" s="133" t="s">
        <v>736</v>
      </c>
      <c r="O366" s="137" t="str">
        <f t="shared" si="9"/>
        <v>Janowiec_PL315</v>
      </c>
      <c r="P366" s="138" t="s">
        <v>921</v>
      </c>
      <c r="Q366" s="138" t="s">
        <v>904</v>
      </c>
      <c r="R366" s="133">
        <v>5</v>
      </c>
      <c r="S366" s="133" t="s">
        <v>79</v>
      </c>
      <c r="U366" s="138"/>
    </row>
    <row r="367" spans="13:21" s="133" customFormat="1" ht="12.75" hidden="1" x14ac:dyDescent="0.25">
      <c r="M367" s="133" t="str">
        <f t="shared" si="10"/>
        <v>ubiegam sięLubelskieJanów Podlaski_PL311</v>
      </c>
      <c r="N367" s="133" t="s">
        <v>736</v>
      </c>
      <c r="O367" s="137" t="str">
        <f t="shared" si="9"/>
        <v>Janów Podlaski_PL311</v>
      </c>
      <c r="P367" s="138" t="s">
        <v>918</v>
      </c>
      <c r="Q367" s="138" t="s">
        <v>739</v>
      </c>
      <c r="R367" s="133">
        <v>5</v>
      </c>
      <c r="S367" s="133" t="s">
        <v>79</v>
      </c>
      <c r="U367" s="138"/>
    </row>
    <row r="368" spans="13:21" s="133" customFormat="1" ht="12.75" hidden="1" x14ac:dyDescent="0.25">
      <c r="M368" s="133" t="str">
        <f t="shared" si="10"/>
        <v>ubiegam sięLubelskieJarczów_PL312</v>
      </c>
      <c r="N368" s="133" t="s">
        <v>736</v>
      </c>
      <c r="O368" s="137" t="str">
        <f t="shared" si="9"/>
        <v>Jarczów_PL312</v>
      </c>
      <c r="P368" s="138" t="s">
        <v>919</v>
      </c>
      <c r="Q368" s="138" t="s">
        <v>816</v>
      </c>
      <c r="R368" s="133">
        <v>5</v>
      </c>
      <c r="S368" s="133" t="s">
        <v>79</v>
      </c>
      <c r="U368" s="138"/>
    </row>
    <row r="369" spans="13:21" s="133" customFormat="1" ht="12.75" hidden="1" x14ac:dyDescent="0.25">
      <c r="M369" s="133" t="str">
        <f t="shared" si="10"/>
        <v>ubiegam sięLubelskieJastków_PL314</v>
      </c>
      <c r="N369" s="133" t="s">
        <v>736</v>
      </c>
      <c r="O369" s="137" t="str">
        <f t="shared" si="9"/>
        <v>Jastków_PL314</v>
      </c>
      <c r="P369" s="138" t="s">
        <v>920</v>
      </c>
      <c r="Q369" s="138" t="s">
        <v>858</v>
      </c>
      <c r="R369" s="133">
        <v>5</v>
      </c>
      <c r="S369" s="133" t="s">
        <v>79</v>
      </c>
      <c r="U369" s="138"/>
    </row>
    <row r="370" spans="13:21" s="133" customFormat="1" ht="12.75" hidden="1" x14ac:dyDescent="0.25">
      <c r="M370" s="133" t="str">
        <f t="shared" si="10"/>
        <v>ubiegam sięLubelskieJeziorzany_PL314</v>
      </c>
      <c r="N370" s="133" t="s">
        <v>736</v>
      </c>
      <c r="O370" s="137" t="str">
        <f t="shared" si="9"/>
        <v>Jeziorzany_PL314</v>
      </c>
      <c r="P370" s="138" t="s">
        <v>920</v>
      </c>
      <c r="Q370" s="138" t="s">
        <v>843</v>
      </c>
      <c r="R370" s="133">
        <v>5</v>
      </c>
      <c r="S370" s="133" t="s">
        <v>79</v>
      </c>
      <c r="U370" s="138"/>
    </row>
    <row r="371" spans="13:21" s="133" customFormat="1" ht="12.75" hidden="1" x14ac:dyDescent="0.25">
      <c r="M371" s="133" t="str">
        <f t="shared" si="10"/>
        <v>ubiegam sięLubelskieJózefów nad Wisłą_PL315</v>
      </c>
      <c r="N371" s="133" t="s">
        <v>736</v>
      </c>
      <c r="O371" s="137" t="str">
        <f t="shared" si="9"/>
        <v>Józefów nad Wisłą_PL315</v>
      </c>
      <c r="P371" s="138" t="s">
        <v>921</v>
      </c>
      <c r="Q371" s="138" t="s">
        <v>898</v>
      </c>
      <c r="R371" s="133">
        <v>5</v>
      </c>
      <c r="S371" s="133" t="s">
        <v>79</v>
      </c>
      <c r="U371" s="138"/>
    </row>
    <row r="372" spans="13:21" s="133" customFormat="1" ht="12.75" hidden="1" x14ac:dyDescent="0.25">
      <c r="M372" s="133" t="str">
        <f t="shared" si="10"/>
        <v>ubiegam sięLubelskieJózefów_PL312</v>
      </c>
      <c r="N372" s="133" t="s">
        <v>736</v>
      </c>
      <c r="O372" s="137" t="str">
        <f t="shared" si="9"/>
        <v>Józefów_PL312</v>
      </c>
      <c r="P372" s="138" t="s">
        <v>919</v>
      </c>
      <c r="Q372" s="138" t="s">
        <v>779</v>
      </c>
      <c r="R372" s="133">
        <v>5</v>
      </c>
      <c r="S372" s="133" t="s">
        <v>79</v>
      </c>
      <c r="U372" s="138"/>
    </row>
    <row r="373" spans="13:21" s="133" customFormat="1" ht="12.75" hidden="1" x14ac:dyDescent="0.25">
      <c r="M373" s="133" t="str">
        <f t="shared" si="10"/>
        <v>ubiegam sięLubelskieKamień_PL312</v>
      </c>
      <c r="N373" s="133" t="s">
        <v>736</v>
      </c>
      <c r="O373" s="137" t="str">
        <f t="shared" si="9"/>
        <v>Kamień_PL312</v>
      </c>
      <c r="P373" s="138" t="s">
        <v>919</v>
      </c>
      <c r="Q373" s="138" t="s">
        <v>792</v>
      </c>
      <c r="R373" s="133">
        <v>5</v>
      </c>
      <c r="S373" s="133" t="s">
        <v>79</v>
      </c>
      <c r="U373" s="138"/>
    </row>
    <row r="374" spans="13:21" s="133" customFormat="1" ht="12.75" hidden="1" x14ac:dyDescent="0.25">
      <c r="M374" s="133" t="str">
        <f t="shared" si="10"/>
        <v>ubiegam sięLubelskieKamionka_PL314</v>
      </c>
      <c r="N374" s="133" t="s">
        <v>736</v>
      </c>
      <c r="O374" s="137" t="str">
        <f t="shared" si="9"/>
        <v>Kamionka_PL314</v>
      </c>
      <c r="P374" s="138" t="s">
        <v>920</v>
      </c>
      <c r="Q374" s="138" t="s">
        <v>844</v>
      </c>
      <c r="R374" s="133">
        <v>5</v>
      </c>
      <c r="S374" s="133" t="s">
        <v>79</v>
      </c>
      <c r="U374" s="138"/>
    </row>
    <row r="375" spans="13:21" s="133" customFormat="1" ht="12.75" hidden="1" x14ac:dyDescent="0.25">
      <c r="M375" s="133" t="str">
        <f t="shared" si="10"/>
        <v>ubiegam sięLubelskieKarczmiska_PL315</v>
      </c>
      <c r="N375" s="133" t="s">
        <v>736</v>
      </c>
      <c r="O375" s="137" t="str">
        <f t="shared" si="9"/>
        <v>Karczmiska_PL315</v>
      </c>
      <c r="P375" s="138" t="s">
        <v>921</v>
      </c>
      <c r="Q375" s="138" t="s">
        <v>899</v>
      </c>
      <c r="R375" s="133">
        <v>5</v>
      </c>
      <c r="S375" s="133" t="s">
        <v>79</v>
      </c>
      <c r="U375" s="138"/>
    </row>
    <row r="376" spans="13:21" s="133" customFormat="1" ht="12.75" hidden="1" x14ac:dyDescent="0.25">
      <c r="M376" s="133" t="str">
        <f t="shared" si="10"/>
        <v>ubiegam sięLubelskieKazimierz Dolny_PL315</v>
      </c>
      <c r="N376" s="133" t="s">
        <v>736</v>
      </c>
      <c r="O376" s="137" t="str">
        <f t="shared" si="9"/>
        <v>Kazimierz Dolny_PL315</v>
      </c>
      <c r="P376" s="138" t="s">
        <v>921</v>
      </c>
      <c r="Q376" s="138" t="s">
        <v>905</v>
      </c>
      <c r="R376" s="133">
        <v>5</v>
      </c>
      <c r="S376" s="133" t="s">
        <v>79</v>
      </c>
      <c r="U376" s="138"/>
    </row>
    <row r="377" spans="13:21" s="133" customFormat="1" ht="12.75" hidden="1" x14ac:dyDescent="0.25">
      <c r="M377" s="133" t="str">
        <f t="shared" si="10"/>
        <v>ubiegam sięLubelskieKąkolewnica_PL311</v>
      </c>
      <c r="N377" s="133" t="s">
        <v>736</v>
      </c>
      <c r="O377" s="137" t="str">
        <f t="shared" si="9"/>
        <v>Kąkolewnica_PL311</v>
      </c>
      <c r="P377" s="138" t="s">
        <v>918</v>
      </c>
      <c r="Q377" s="138" t="s">
        <v>763</v>
      </c>
      <c r="R377" s="133">
        <v>5</v>
      </c>
      <c r="S377" s="133" t="s">
        <v>79</v>
      </c>
      <c r="U377" s="138"/>
    </row>
    <row r="378" spans="13:21" s="133" customFormat="1" ht="12.75" hidden="1" x14ac:dyDescent="0.25">
      <c r="M378" s="133" t="str">
        <f t="shared" si="10"/>
        <v>ubiegam sięLubelskieKłoczew_PL315</v>
      </c>
      <c r="N378" s="133" t="s">
        <v>736</v>
      </c>
      <c r="O378" s="137" t="str">
        <f t="shared" si="9"/>
        <v>Kłoczew_PL315</v>
      </c>
      <c r="P378" s="138" t="s">
        <v>921</v>
      </c>
      <c r="Q378" s="138" t="s">
        <v>913</v>
      </c>
      <c r="R378" s="133">
        <v>5</v>
      </c>
      <c r="S378" s="133" t="s">
        <v>79</v>
      </c>
      <c r="U378" s="138"/>
    </row>
    <row r="379" spans="13:21" s="133" customFormat="1" ht="12.75" hidden="1" x14ac:dyDescent="0.25">
      <c r="M379" s="133" t="str">
        <f t="shared" si="10"/>
        <v>ubiegam sięLubelskieKock_PL314</v>
      </c>
      <c r="N379" s="133" t="s">
        <v>736</v>
      </c>
      <c r="O379" s="137" t="str">
        <f t="shared" si="9"/>
        <v>Kock_PL314</v>
      </c>
      <c r="P379" s="138" t="s">
        <v>920</v>
      </c>
      <c r="Q379" s="138" t="s">
        <v>845</v>
      </c>
      <c r="R379" s="133">
        <v>5</v>
      </c>
      <c r="S379" s="133" t="s">
        <v>79</v>
      </c>
      <c r="U379" s="138"/>
    </row>
    <row r="380" spans="13:21" s="133" customFormat="1" ht="12.75" hidden="1" x14ac:dyDescent="0.25">
      <c r="M380" s="133" t="str">
        <f t="shared" si="10"/>
        <v>ubiegam sięLubelskieKodeń_PL311</v>
      </c>
      <c r="N380" s="133" t="s">
        <v>736</v>
      </c>
      <c r="O380" s="137" t="str">
        <f t="shared" si="9"/>
        <v>Kodeń_PL311</v>
      </c>
      <c r="P380" s="138" t="s">
        <v>918</v>
      </c>
      <c r="Q380" s="138" t="s">
        <v>740</v>
      </c>
      <c r="R380" s="133">
        <v>5</v>
      </c>
      <c r="S380" s="133" t="s">
        <v>79</v>
      </c>
      <c r="U380" s="138"/>
    </row>
    <row r="381" spans="13:21" s="133" customFormat="1" ht="12.75" hidden="1" x14ac:dyDescent="0.25">
      <c r="M381" s="133" t="str">
        <f t="shared" si="10"/>
        <v>ubiegam sięLubelskieKomarówka Podlaska_PL311</v>
      </c>
      <c r="N381" s="133" t="s">
        <v>736</v>
      </c>
      <c r="O381" s="137" t="str">
        <f t="shared" si="9"/>
        <v>Komarówka Podlaska_PL311</v>
      </c>
      <c r="P381" s="138" t="s">
        <v>918</v>
      </c>
      <c r="Q381" s="138" t="s">
        <v>764</v>
      </c>
      <c r="R381" s="133">
        <v>5</v>
      </c>
      <c r="S381" s="133" t="s">
        <v>79</v>
      </c>
      <c r="U381" s="138"/>
    </row>
    <row r="382" spans="13:21" s="133" customFormat="1" ht="12.75" hidden="1" x14ac:dyDescent="0.25">
      <c r="M382" s="133" t="str">
        <f t="shared" si="10"/>
        <v>ubiegam sięLubelskieKomarów-Osada_PL312</v>
      </c>
      <c r="N382" s="133" t="s">
        <v>736</v>
      </c>
      <c r="O382" s="137" t="str">
        <f t="shared" si="9"/>
        <v>Komarów-Osada_PL312</v>
      </c>
      <c r="P382" s="138" t="s">
        <v>919</v>
      </c>
      <c r="Q382" s="138" t="s">
        <v>829</v>
      </c>
      <c r="R382" s="133">
        <v>5</v>
      </c>
      <c r="S382" s="133" t="s">
        <v>79</v>
      </c>
      <c r="U382" s="138"/>
    </row>
    <row r="383" spans="13:21" s="133" customFormat="1" ht="12.75" hidden="1" x14ac:dyDescent="0.25">
      <c r="M383" s="133" t="str">
        <f t="shared" si="10"/>
        <v>ubiegam sięLubelskieKonstantynów_PL311</v>
      </c>
      <c r="N383" s="133" t="s">
        <v>736</v>
      </c>
      <c r="O383" s="137" t="str">
        <f t="shared" si="9"/>
        <v>Konstantynów_PL311</v>
      </c>
      <c r="P383" s="138" t="s">
        <v>918</v>
      </c>
      <c r="Q383" s="138" t="s">
        <v>741</v>
      </c>
      <c r="R383" s="133">
        <v>5</v>
      </c>
      <c r="S383" s="133" t="s">
        <v>79</v>
      </c>
      <c r="U383" s="138"/>
    </row>
    <row r="384" spans="13:21" s="133" customFormat="1" ht="12.75" hidden="1" x14ac:dyDescent="0.25">
      <c r="M384" s="133" t="str">
        <f t="shared" si="10"/>
        <v>ubiegam sięLubelskieKońskowola_PL315</v>
      </c>
      <c r="N384" s="133" t="s">
        <v>736</v>
      </c>
      <c r="O384" s="137" t="str">
        <f t="shared" si="9"/>
        <v>Końskowola_PL315</v>
      </c>
      <c r="P384" s="138" t="s">
        <v>921</v>
      </c>
      <c r="Q384" s="138" t="s">
        <v>906</v>
      </c>
      <c r="R384" s="133">
        <v>5</v>
      </c>
      <c r="S384" s="133" t="s">
        <v>79</v>
      </c>
      <c r="U384" s="138"/>
    </row>
    <row r="385" spans="13:21" s="133" customFormat="1" ht="12.75" hidden="1" x14ac:dyDescent="0.25">
      <c r="M385" s="133" t="str">
        <f t="shared" si="10"/>
        <v>ubiegam sięLubelskieKrasnobród_PL312</v>
      </c>
      <c r="N385" s="133" t="s">
        <v>736</v>
      </c>
      <c r="O385" s="137" t="str">
        <f t="shared" si="9"/>
        <v>Krasnobród_PL312</v>
      </c>
      <c r="P385" s="138" t="s">
        <v>919</v>
      </c>
      <c r="Q385" s="138" t="s">
        <v>830</v>
      </c>
      <c r="R385" s="133">
        <v>5</v>
      </c>
      <c r="S385" s="133" t="s">
        <v>79</v>
      </c>
      <c r="U385" s="138"/>
    </row>
    <row r="386" spans="13:21" s="133" customFormat="1" ht="12.75" hidden="1" x14ac:dyDescent="0.25">
      <c r="M386" s="133" t="str">
        <f t="shared" si="10"/>
        <v>ubiegam sięLubelskieKrasnystaw_PL312</v>
      </c>
      <c r="N386" s="133" t="s">
        <v>736</v>
      </c>
      <c r="O386" s="137" t="str">
        <f t="shared" si="9"/>
        <v>Krasnystaw_PL312</v>
      </c>
      <c r="P386" s="138" t="s">
        <v>919</v>
      </c>
      <c r="Q386" s="138" t="s">
        <v>810</v>
      </c>
      <c r="R386" s="133">
        <v>5</v>
      </c>
      <c r="S386" s="133" t="s">
        <v>79</v>
      </c>
      <c r="U386" s="138"/>
    </row>
    <row r="387" spans="13:21" s="133" customFormat="1" ht="12.75" hidden="1" x14ac:dyDescent="0.25">
      <c r="M387" s="133" t="str">
        <f t="shared" si="10"/>
        <v>ubiegam sięLubelskieKraśniczyn_PL312</v>
      </c>
      <c r="N387" s="133" t="s">
        <v>736</v>
      </c>
      <c r="O387" s="137" t="str">
        <f t="shared" si="9"/>
        <v>Kraśniczyn_PL312</v>
      </c>
      <c r="P387" s="138" t="s">
        <v>919</v>
      </c>
      <c r="Q387" s="138" t="s">
        <v>811</v>
      </c>
      <c r="R387" s="133">
        <v>5</v>
      </c>
      <c r="S387" s="133" t="s">
        <v>79</v>
      </c>
      <c r="U387" s="138"/>
    </row>
    <row r="388" spans="13:21" s="133" customFormat="1" ht="12.75" hidden="1" x14ac:dyDescent="0.25">
      <c r="M388" s="133" t="str">
        <f t="shared" si="10"/>
        <v>ubiegam sięLubelskieKrynice_PL312</v>
      </c>
      <c r="N388" s="133" t="s">
        <v>736</v>
      </c>
      <c r="O388" s="137" t="str">
        <f t="shared" si="9"/>
        <v>Krynice_PL312</v>
      </c>
      <c r="P388" s="138" t="s">
        <v>919</v>
      </c>
      <c r="Q388" s="138" t="s">
        <v>817</v>
      </c>
      <c r="R388" s="133">
        <v>5</v>
      </c>
      <c r="S388" s="133" t="s">
        <v>79</v>
      </c>
      <c r="U388" s="138"/>
    </row>
    <row r="389" spans="13:21" s="133" customFormat="1" ht="12.75" hidden="1" x14ac:dyDescent="0.25">
      <c r="M389" s="133" t="str">
        <f t="shared" si="10"/>
        <v>ubiegam sięLubelskieKrzczonów_PL314</v>
      </c>
      <c r="N389" s="133" t="s">
        <v>736</v>
      </c>
      <c r="O389" s="137" t="str">
        <f t="shared" ref="O389:O452" si="11">Q389&amp;P389</f>
        <v>Krzczonów_PL314</v>
      </c>
      <c r="P389" s="138" t="s">
        <v>920</v>
      </c>
      <c r="Q389" s="138" t="s">
        <v>859</v>
      </c>
      <c r="R389" s="133">
        <v>5</v>
      </c>
      <c r="S389" s="133" t="s">
        <v>79</v>
      </c>
      <c r="U389" s="138"/>
    </row>
    <row r="390" spans="13:21" s="133" customFormat="1" ht="12.75" hidden="1" x14ac:dyDescent="0.25">
      <c r="M390" s="133" t="str">
        <f t="shared" ref="M390:M453" si="12">S390&amp;N390&amp;O390</f>
        <v>ubiegam sięLubelskieKrzywda_PL315</v>
      </c>
      <c r="N390" s="133" t="s">
        <v>736</v>
      </c>
      <c r="O390" s="137" t="str">
        <f t="shared" si="11"/>
        <v>Krzywda_PL315</v>
      </c>
      <c r="P390" s="138" t="s">
        <v>921</v>
      </c>
      <c r="Q390" s="138" t="s">
        <v>890</v>
      </c>
      <c r="R390" s="133">
        <v>5</v>
      </c>
      <c r="S390" s="133" t="s">
        <v>79</v>
      </c>
      <c r="U390" s="138"/>
    </row>
    <row r="391" spans="13:21" s="133" customFormat="1" ht="12.75" hidden="1" x14ac:dyDescent="0.25">
      <c r="M391" s="133" t="str">
        <f t="shared" si="12"/>
        <v>ubiegam sięLubelskieKsiężpol_PL312</v>
      </c>
      <c r="N391" s="133" t="s">
        <v>736</v>
      </c>
      <c r="O391" s="137" t="str">
        <f t="shared" si="11"/>
        <v>Księżpol_PL312</v>
      </c>
      <c r="P391" s="138" t="s">
        <v>919</v>
      </c>
      <c r="Q391" s="138" t="s">
        <v>780</v>
      </c>
      <c r="R391" s="133">
        <v>5</v>
      </c>
      <c r="S391" s="133" t="s">
        <v>79</v>
      </c>
      <c r="U391" s="138"/>
    </row>
    <row r="392" spans="13:21" s="133" customFormat="1" ht="12.75" hidden="1" x14ac:dyDescent="0.25">
      <c r="M392" s="133" t="str">
        <f t="shared" si="12"/>
        <v>ubiegam sięLubelskieKurów_PL315</v>
      </c>
      <c r="N392" s="133" t="s">
        <v>736</v>
      </c>
      <c r="O392" s="137" t="str">
        <f t="shared" si="11"/>
        <v>Kurów_PL315</v>
      </c>
      <c r="P392" s="138" t="s">
        <v>921</v>
      </c>
      <c r="Q392" s="138" t="s">
        <v>907</v>
      </c>
      <c r="R392" s="133">
        <v>5</v>
      </c>
      <c r="S392" s="133" t="s">
        <v>79</v>
      </c>
      <c r="U392" s="138"/>
    </row>
    <row r="393" spans="13:21" s="133" customFormat="1" ht="12.75" hidden="1" x14ac:dyDescent="0.25">
      <c r="M393" s="133" t="str">
        <f t="shared" si="12"/>
        <v>ubiegam sięLubelskieLeśna Podlaska_PL311</v>
      </c>
      <c r="N393" s="133" t="s">
        <v>736</v>
      </c>
      <c r="O393" s="137" t="str">
        <f t="shared" si="11"/>
        <v>Leśna Podlaska_PL311</v>
      </c>
      <c r="P393" s="138" t="s">
        <v>918</v>
      </c>
      <c r="Q393" s="138" t="s">
        <v>742</v>
      </c>
      <c r="R393" s="133">
        <v>5</v>
      </c>
      <c r="S393" s="133" t="s">
        <v>79</v>
      </c>
      <c r="U393" s="138"/>
    </row>
    <row r="394" spans="13:21" s="133" customFormat="1" ht="12.75" hidden="1" x14ac:dyDescent="0.25">
      <c r="M394" s="133" t="str">
        <f t="shared" si="12"/>
        <v>ubiegam sięLubelskieLeśniowice_PL312</v>
      </c>
      <c r="N394" s="133" t="s">
        <v>736</v>
      </c>
      <c r="O394" s="137" t="str">
        <f t="shared" si="11"/>
        <v>Leśniowice_PL312</v>
      </c>
      <c r="P394" s="138" t="s">
        <v>919</v>
      </c>
      <c r="Q394" s="138" t="s">
        <v>793</v>
      </c>
      <c r="R394" s="133">
        <v>5</v>
      </c>
      <c r="S394" s="133" t="s">
        <v>79</v>
      </c>
      <c r="U394" s="138"/>
    </row>
    <row r="395" spans="13:21" s="133" customFormat="1" ht="12.75" hidden="1" x14ac:dyDescent="0.25">
      <c r="M395" s="133" t="str">
        <f t="shared" si="12"/>
        <v>ubiegam sięLubelskieLubartów_PL314</v>
      </c>
      <c r="N395" s="133" t="s">
        <v>736</v>
      </c>
      <c r="O395" s="137" t="str">
        <f t="shared" si="11"/>
        <v>Lubartów_PL314</v>
      </c>
      <c r="P395" s="138" t="s">
        <v>920</v>
      </c>
      <c r="Q395" s="138" t="s">
        <v>846</v>
      </c>
      <c r="R395" s="133">
        <v>5</v>
      </c>
      <c r="S395" s="133" t="s">
        <v>79</v>
      </c>
      <c r="U395" s="138"/>
    </row>
    <row r="396" spans="13:21" s="133" customFormat="1" ht="12.75" hidden="1" x14ac:dyDescent="0.25">
      <c r="M396" s="133" t="str">
        <f t="shared" si="12"/>
        <v>ubiegam sięLubelskieLubycza Królewska_PL312</v>
      </c>
      <c r="N396" s="133" t="s">
        <v>736</v>
      </c>
      <c r="O396" s="137" t="str">
        <f t="shared" si="11"/>
        <v>Lubycza Królewska_PL312</v>
      </c>
      <c r="P396" s="138" t="s">
        <v>919</v>
      </c>
      <c r="Q396" s="138" t="s">
        <v>818</v>
      </c>
      <c r="R396" s="133">
        <v>5</v>
      </c>
      <c r="S396" s="133" t="s">
        <v>79</v>
      </c>
      <c r="U396" s="138"/>
    </row>
    <row r="397" spans="13:21" s="133" customFormat="1" ht="12.75" hidden="1" x14ac:dyDescent="0.25">
      <c r="M397" s="133" t="str">
        <f t="shared" si="12"/>
        <v>ubiegam sięLubelskieLudwin_PL314</v>
      </c>
      <c r="N397" s="133" t="s">
        <v>736</v>
      </c>
      <c r="O397" s="137" t="str">
        <f t="shared" si="11"/>
        <v>Ludwin_PL314</v>
      </c>
      <c r="P397" s="138" t="s">
        <v>920</v>
      </c>
      <c r="Q397" s="138" t="s">
        <v>867</v>
      </c>
      <c r="R397" s="133">
        <v>5</v>
      </c>
      <c r="S397" s="133" t="s">
        <v>79</v>
      </c>
      <c r="U397" s="138"/>
    </row>
    <row r="398" spans="13:21" s="133" customFormat="1" ht="12.75" hidden="1" x14ac:dyDescent="0.25">
      <c r="M398" s="133" t="str">
        <f t="shared" si="12"/>
        <v>ubiegam sięLubelskieŁabunie_PL312</v>
      </c>
      <c r="N398" s="133" t="s">
        <v>736</v>
      </c>
      <c r="O398" s="137" t="str">
        <f t="shared" si="11"/>
        <v>Łabunie_PL312</v>
      </c>
      <c r="P398" s="138" t="s">
        <v>919</v>
      </c>
      <c r="Q398" s="138" t="s">
        <v>831</v>
      </c>
      <c r="R398" s="133">
        <v>5</v>
      </c>
      <c r="S398" s="133" t="s">
        <v>79</v>
      </c>
      <c r="U398" s="138"/>
    </row>
    <row r="399" spans="13:21" s="133" customFormat="1" ht="12.75" hidden="1" x14ac:dyDescent="0.25">
      <c r="M399" s="133" t="str">
        <f t="shared" si="12"/>
        <v>ubiegam sięLubelskieŁaszczów_PL312</v>
      </c>
      <c r="N399" s="133" t="s">
        <v>736</v>
      </c>
      <c r="O399" s="137" t="str">
        <f t="shared" si="11"/>
        <v>Łaszczów_PL312</v>
      </c>
      <c r="P399" s="138" t="s">
        <v>919</v>
      </c>
      <c r="Q399" s="138" t="s">
        <v>819</v>
      </c>
      <c r="R399" s="133">
        <v>5</v>
      </c>
      <c r="S399" s="133" t="s">
        <v>79</v>
      </c>
      <c r="U399" s="138"/>
    </row>
    <row r="400" spans="13:21" s="133" customFormat="1" ht="12.75" hidden="1" x14ac:dyDescent="0.25">
      <c r="M400" s="133" t="str">
        <f t="shared" si="12"/>
        <v>ubiegam sięLubelskieŁaziska_PL315</v>
      </c>
      <c r="N400" s="133" t="s">
        <v>736</v>
      </c>
      <c r="O400" s="137" t="str">
        <f t="shared" si="11"/>
        <v>Łaziska_PL315</v>
      </c>
      <c r="P400" s="138" t="s">
        <v>921</v>
      </c>
      <c r="Q400" s="138" t="s">
        <v>900</v>
      </c>
      <c r="R400" s="133">
        <v>5</v>
      </c>
      <c r="S400" s="133" t="s">
        <v>79</v>
      </c>
      <c r="U400" s="138"/>
    </row>
    <row r="401" spans="13:21" s="133" customFormat="1" ht="12.75" hidden="1" x14ac:dyDescent="0.25">
      <c r="M401" s="133" t="str">
        <f t="shared" si="12"/>
        <v>ubiegam sięLubelskieŁomazy_PL311</v>
      </c>
      <c r="N401" s="133" t="s">
        <v>736</v>
      </c>
      <c r="O401" s="137" t="str">
        <f t="shared" si="11"/>
        <v>Łomazy_PL311</v>
      </c>
      <c r="P401" s="138" t="s">
        <v>918</v>
      </c>
      <c r="Q401" s="138" t="s">
        <v>743</v>
      </c>
      <c r="R401" s="133">
        <v>5</v>
      </c>
      <c r="S401" s="133" t="s">
        <v>79</v>
      </c>
      <c r="U401" s="138"/>
    </row>
    <row r="402" spans="13:21" s="133" customFormat="1" ht="12.75" hidden="1" x14ac:dyDescent="0.25">
      <c r="M402" s="133" t="str">
        <f t="shared" si="12"/>
        <v>ubiegam sięLubelskieŁopiennik Górny_PL312</v>
      </c>
      <c r="N402" s="133" t="s">
        <v>736</v>
      </c>
      <c r="O402" s="137" t="str">
        <f t="shared" si="11"/>
        <v>Łopiennik Górny_PL312</v>
      </c>
      <c r="P402" s="138" t="s">
        <v>919</v>
      </c>
      <c r="Q402" s="138" t="s">
        <v>812</v>
      </c>
      <c r="R402" s="133">
        <v>5</v>
      </c>
      <c r="S402" s="133" t="s">
        <v>79</v>
      </c>
      <c r="U402" s="138"/>
    </row>
    <row r="403" spans="13:21" s="133" customFormat="1" ht="12.75" hidden="1" x14ac:dyDescent="0.25">
      <c r="M403" s="133" t="str">
        <f t="shared" si="12"/>
        <v>ubiegam sięLubelskieŁukowa_PL312</v>
      </c>
      <c r="N403" s="133" t="s">
        <v>736</v>
      </c>
      <c r="O403" s="137" t="str">
        <f t="shared" si="11"/>
        <v>Łukowa_PL312</v>
      </c>
      <c r="P403" s="138" t="s">
        <v>919</v>
      </c>
      <c r="Q403" s="138" t="s">
        <v>781</v>
      </c>
      <c r="R403" s="133">
        <v>5</v>
      </c>
      <c r="S403" s="133" t="s">
        <v>79</v>
      </c>
      <c r="U403" s="138"/>
    </row>
    <row r="404" spans="13:21" s="133" customFormat="1" ht="12.75" hidden="1" x14ac:dyDescent="0.25">
      <c r="M404" s="133" t="str">
        <f t="shared" si="12"/>
        <v>ubiegam sięLubelskieŁuków_PL315</v>
      </c>
      <c r="N404" s="133" t="s">
        <v>736</v>
      </c>
      <c r="O404" s="137" t="str">
        <f t="shared" si="11"/>
        <v>Łuków_PL315</v>
      </c>
      <c r="P404" s="138" t="s">
        <v>921</v>
      </c>
      <c r="Q404" s="138" t="s">
        <v>891</v>
      </c>
      <c r="R404" s="133">
        <v>5</v>
      </c>
      <c r="S404" s="133" t="s">
        <v>79</v>
      </c>
      <c r="U404" s="138"/>
    </row>
    <row r="405" spans="13:21" s="133" customFormat="1" ht="12.75" hidden="1" x14ac:dyDescent="0.25">
      <c r="M405" s="133" t="str">
        <f t="shared" si="12"/>
        <v>ubiegam sięLubelskieMarkuszów_PL315</v>
      </c>
      <c r="N405" s="133" t="s">
        <v>736</v>
      </c>
      <c r="O405" s="137" t="str">
        <f t="shared" si="11"/>
        <v>Markuszów_PL315</v>
      </c>
      <c r="P405" s="138" t="s">
        <v>921</v>
      </c>
      <c r="Q405" s="138" t="s">
        <v>908</v>
      </c>
      <c r="R405" s="133">
        <v>5</v>
      </c>
      <c r="S405" s="133" t="s">
        <v>79</v>
      </c>
      <c r="U405" s="138"/>
    </row>
    <row r="406" spans="13:21" s="133" customFormat="1" ht="12.75" hidden="1" x14ac:dyDescent="0.25">
      <c r="M406" s="133" t="str">
        <f t="shared" si="12"/>
        <v>ubiegam sięLubelskieMełgiew_PL314</v>
      </c>
      <c r="N406" s="133" t="s">
        <v>736</v>
      </c>
      <c r="O406" s="137" t="str">
        <f t="shared" si="11"/>
        <v>Mełgiew_PL314</v>
      </c>
      <c r="P406" s="138" t="s">
        <v>920</v>
      </c>
      <c r="Q406" s="138" t="s">
        <v>871</v>
      </c>
      <c r="R406" s="133">
        <v>5</v>
      </c>
      <c r="S406" s="133" t="s">
        <v>79</v>
      </c>
      <c r="U406" s="138"/>
    </row>
    <row r="407" spans="13:21" s="133" customFormat="1" ht="12.75" hidden="1" x14ac:dyDescent="0.25">
      <c r="M407" s="133" t="str">
        <f t="shared" si="12"/>
        <v>ubiegam sięLubelskieMiączyn_PL312</v>
      </c>
      <c r="N407" s="133" t="s">
        <v>736</v>
      </c>
      <c r="O407" s="137" t="str">
        <f t="shared" si="11"/>
        <v>Miączyn_PL312</v>
      </c>
      <c r="P407" s="138" t="s">
        <v>919</v>
      </c>
      <c r="Q407" s="138" t="s">
        <v>832</v>
      </c>
      <c r="R407" s="133">
        <v>5</v>
      </c>
      <c r="S407" s="133" t="s">
        <v>79</v>
      </c>
      <c r="U407" s="138"/>
    </row>
    <row r="408" spans="13:21" s="133" customFormat="1" ht="12.75" hidden="1" x14ac:dyDescent="0.25">
      <c r="M408" s="133" t="str">
        <f t="shared" si="12"/>
        <v>ubiegam sięLubelskieMichów_PL314</v>
      </c>
      <c r="N408" s="133" t="s">
        <v>736</v>
      </c>
      <c r="O408" s="137" t="str">
        <f t="shared" si="11"/>
        <v>Michów_PL314</v>
      </c>
      <c r="P408" s="138" t="s">
        <v>920</v>
      </c>
      <c r="Q408" s="138" t="s">
        <v>847</v>
      </c>
      <c r="R408" s="133">
        <v>5</v>
      </c>
      <c r="S408" s="133" t="s">
        <v>79</v>
      </c>
      <c r="U408" s="138"/>
    </row>
    <row r="409" spans="13:21" s="133" customFormat="1" ht="12.75" hidden="1" x14ac:dyDescent="0.25">
      <c r="M409" s="133" t="str">
        <f t="shared" si="12"/>
        <v>ubiegam sięLubelskieMiędzyrzec Podlaski_PL311</v>
      </c>
      <c r="N409" s="133" t="s">
        <v>736</v>
      </c>
      <c r="O409" s="137" t="str">
        <f t="shared" si="11"/>
        <v>Międzyrzec Podlaski_PL311</v>
      </c>
      <c r="P409" s="138" t="s">
        <v>918</v>
      </c>
      <c r="Q409" s="138" t="s">
        <v>744</v>
      </c>
      <c r="R409" s="133">
        <v>5</v>
      </c>
      <c r="S409" s="133" t="s">
        <v>79</v>
      </c>
      <c r="U409" s="138"/>
    </row>
    <row r="410" spans="13:21" s="133" customFormat="1" ht="12.75" hidden="1" x14ac:dyDescent="0.25">
      <c r="M410" s="133" t="str">
        <f t="shared" si="12"/>
        <v>ubiegam sięLubelskieMilanów_PL311</v>
      </c>
      <c r="N410" s="133" t="s">
        <v>736</v>
      </c>
      <c r="O410" s="137" t="str">
        <f t="shared" si="11"/>
        <v>Milanów_PL311</v>
      </c>
      <c r="P410" s="138" t="s">
        <v>918</v>
      </c>
      <c r="Q410" s="138" t="s">
        <v>756</v>
      </c>
      <c r="R410" s="133">
        <v>5</v>
      </c>
      <c r="S410" s="133" t="s">
        <v>79</v>
      </c>
      <c r="U410" s="138"/>
    </row>
    <row r="411" spans="13:21" s="133" customFormat="1" ht="12.75" hidden="1" x14ac:dyDescent="0.25">
      <c r="M411" s="133" t="str">
        <f t="shared" si="12"/>
        <v>ubiegam sięLubelskieMilejów_PL314</v>
      </c>
      <c r="N411" s="133" t="s">
        <v>736</v>
      </c>
      <c r="O411" s="137" t="str">
        <f t="shared" si="11"/>
        <v>Milejów_PL314</v>
      </c>
      <c r="P411" s="138" t="s">
        <v>920</v>
      </c>
      <c r="Q411" s="138" t="s">
        <v>868</v>
      </c>
      <c r="R411" s="133">
        <v>5</v>
      </c>
      <c r="S411" s="133" t="s">
        <v>79</v>
      </c>
      <c r="U411" s="138"/>
    </row>
    <row r="412" spans="13:21" s="133" customFormat="1" ht="12.75" hidden="1" x14ac:dyDescent="0.25">
      <c r="M412" s="133" t="str">
        <f t="shared" si="12"/>
        <v>ubiegam sięLubelskieMircze_PL312</v>
      </c>
      <c r="N412" s="133" t="s">
        <v>736</v>
      </c>
      <c r="O412" s="137" t="str">
        <f t="shared" si="11"/>
        <v>Mircze_PL312</v>
      </c>
      <c r="P412" s="138" t="s">
        <v>919</v>
      </c>
      <c r="Q412" s="138" t="s">
        <v>803</v>
      </c>
      <c r="R412" s="133">
        <v>5</v>
      </c>
      <c r="S412" s="133" t="s">
        <v>79</v>
      </c>
      <c r="U412" s="138"/>
    </row>
    <row r="413" spans="13:21" s="133" customFormat="1" ht="12.75" hidden="1" x14ac:dyDescent="0.25">
      <c r="M413" s="133" t="str">
        <f t="shared" si="12"/>
        <v>ubiegam sięLubelskieModliborzyce_PL315</v>
      </c>
      <c r="N413" s="133" t="s">
        <v>736</v>
      </c>
      <c r="O413" s="137" t="str">
        <f t="shared" si="11"/>
        <v>Modliborzyce_PL315</v>
      </c>
      <c r="P413" s="138" t="s">
        <v>921</v>
      </c>
      <c r="Q413" s="138" t="s">
        <v>879</v>
      </c>
      <c r="R413" s="133">
        <v>5</v>
      </c>
      <c r="S413" s="133" t="s">
        <v>79</v>
      </c>
      <c r="U413" s="138"/>
    </row>
    <row r="414" spans="13:21" s="133" customFormat="1" ht="12.75" hidden="1" x14ac:dyDescent="0.25">
      <c r="M414" s="133" t="str">
        <f t="shared" si="12"/>
        <v>ubiegam sięLubelskieNałęczów_PL315</v>
      </c>
      <c r="N414" s="133" t="s">
        <v>736</v>
      </c>
      <c r="O414" s="137" t="str">
        <f t="shared" si="11"/>
        <v>Nałęczów_PL315</v>
      </c>
      <c r="P414" s="138" t="s">
        <v>921</v>
      </c>
      <c r="Q414" s="138" t="s">
        <v>909</v>
      </c>
      <c r="R414" s="133">
        <v>5</v>
      </c>
      <c r="S414" s="133" t="s">
        <v>79</v>
      </c>
      <c r="U414" s="138"/>
    </row>
    <row r="415" spans="13:21" s="133" customFormat="1" ht="12.75" hidden="1" x14ac:dyDescent="0.25">
      <c r="M415" s="133" t="str">
        <f t="shared" si="12"/>
        <v>ubiegam sięLubelskieNiedrzwica Duża_PL314</v>
      </c>
      <c r="N415" s="133" t="s">
        <v>736</v>
      </c>
      <c r="O415" s="137" t="str">
        <f t="shared" si="11"/>
        <v>Niedrzwica Duża_PL314</v>
      </c>
      <c r="P415" s="138" t="s">
        <v>920</v>
      </c>
      <c r="Q415" s="138" t="s">
        <v>860</v>
      </c>
      <c r="R415" s="133">
        <v>5</v>
      </c>
      <c r="S415" s="133" t="s">
        <v>79</v>
      </c>
      <c r="U415" s="138"/>
    </row>
    <row r="416" spans="13:21" s="133" customFormat="1" ht="12.75" hidden="1" x14ac:dyDescent="0.25">
      <c r="M416" s="133" t="str">
        <f t="shared" si="12"/>
        <v>ubiegam sięLubelskieNiedźwiada_PL314</v>
      </c>
      <c r="N416" s="133" t="s">
        <v>736</v>
      </c>
      <c r="O416" s="137" t="str">
        <f t="shared" si="11"/>
        <v>Niedźwiada_PL314</v>
      </c>
      <c r="P416" s="138" t="s">
        <v>920</v>
      </c>
      <c r="Q416" s="138" t="s">
        <v>848</v>
      </c>
      <c r="R416" s="133">
        <v>5</v>
      </c>
      <c r="S416" s="133" t="s">
        <v>79</v>
      </c>
      <c r="U416" s="138"/>
    </row>
    <row r="417" spans="13:21" s="133" customFormat="1" ht="12.75" hidden="1" x14ac:dyDescent="0.25">
      <c r="M417" s="133" t="str">
        <f t="shared" si="12"/>
        <v>ubiegam sięLubelskieNielisz_PL312</v>
      </c>
      <c r="N417" s="133" t="s">
        <v>736</v>
      </c>
      <c r="O417" s="137" t="str">
        <f t="shared" si="11"/>
        <v>Nielisz_PL312</v>
      </c>
      <c r="P417" s="138" t="s">
        <v>919</v>
      </c>
      <c r="Q417" s="138" t="s">
        <v>833</v>
      </c>
      <c r="R417" s="133">
        <v>5</v>
      </c>
      <c r="S417" s="133" t="s">
        <v>79</v>
      </c>
      <c r="U417" s="138"/>
    </row>
    <row r="418" spans="13:21" s="133" customFormat="1" ht="12.75" hidden="1" x14ac:dyDescent="0.25">
      <c r="M418" s="133" t="str">
        <f t="shared" si="12"/>
        <v>ubiegam sięLubelskieNiemce_PL314</v>
      </c>
      <c r="N418" s="133" t="s">
        <v>736</v>
      </c>
      <c r="O418" s="137" t="str">
        <f t="shared" si="11"/>
        <v>Niemce_PL314</v>
      </c>
      <c r="P418" s="138" t="s">
        <v>920</v>
      </c>
      <c r="Q418" s="138" t="s">
        <v>861</v>
      </c>
      <c r="R418" s="133">
        <v>5</v>
      </c>
      <c r="S418" s="133" t="s">
        <v>79</v>
      </c>
      <c r="U418" s="138"/>
    </row>
    <row r="419" spans="13:21" s="133" customFormat="1" ht="12.75" hidden="1" x14ac:dyDescent="0.25">
      <c r="M419" s="133" t="str">
        <f t="shared" si="12"/>
        <v>ubiegam sięLubelskieNowodwór_PL315</v>
      </c>
      <c r="N419" s="133" t="s">
        <v>736</v>
      </c>
      <c r="O419" s="137" t="str">
        <f t="shared" si="11"/>
        <v>Nowodwór_PL315</v>
      </c>
      <c r="P419" s="138" t="s">
        <v>921</v>
      </c>
      <c r="Q419" s="138" t="s">
        <v>914</v>
      </c>
      <c r="R419" s="133">
        <v>5</v>
      </c>
      <c r="S419" s="133" t="s">
        <v>79</v>
      </c>
      <c r="U419" s="138"/>
    </row>
    <row r="420" spans="13:21" s="133" customFormat="1" ht="12.75" hidden="1" x14ac:dyDescent="0.25">
      <c r="M420" s="133" t="str">
        <f t="shared" si="12"/>
        <v>ubiegam sięLubelskieObsza_PL312</v>
      </c>
      <c r="N420" s="133" t="s">
        <v>736</v>
      </c>
      <c r="O420" s="137" t="str">
        <f t="shared" si="11"/>
        <v>Obsza_PL312</v>
      </c>
      <c r="P420" s="138" t="s">
        <v>919</v>
      </c>
      <c r="Q420" s="138" t="s">
        <v>782</v>
      </c>
      <c r="R420" s="133">
        <v>5</v>
      </c>
      <c r="S420" s="133" t="s">
        <v>79</v>
      </c>
      <c r="U420" s="138"/>
    </row>
    <row r="421" spans="13:21" s="133" customFormat="1" ht="12.75" hidden="1" x14ac:dyDescent="0.25">
      <c r="M421" s="133" t="str">
        <f t="shared" si="12"/>
        <v>ubiegam sięLubelskieOpole Lubelskie_PL315</v>
      </c>
      <c r="N421" s="133" t="s">
        <v>736</v>
      </c>
      <c r="O421" s="137" t="str">
        <f t="shared" si="11"/>
        <v>Opole Lubelskie_PL315</v>
      </c>
      <c r="P421" s="138" t="s">
        <v>921</v>
      </c>
      <c r="Q421" s="138" t="s">
        <v>901</v>
      </c>
      <c r="R421" s="133">
        <v>5</v>
      </c>
      <c r="S421" s="133" t="s">
        <v>79</v>
      </c>
      <c r="U421" s="138"/>
    </row>
    <row r="422" spans="13:21" s="133" customFormat="1" ht="12.75" hidden="1" x14ac:dyDescent="0.25">
      <c r="M422" s="133" t="str">
        <f t="shared" si="12"/>
        <v>ubiegam sięLubelskieOstrów Lubelski_PL314</v>
      </c>
      <c r="N422" s="133" t="s">
        <v>736</v>
      </c>
      <c r="O422" s="137" t="str">
        <f t="shared" si="11"/>
        <v>Ostrów Lubelski_PL314</v>
      </c>
      <c r="P422" s="138" t="s">
        <v>920</v>
      </c>
      <c r="Q422" s="138" t="s">
        <v>849</v>
      </c>
      <c r="R422" s="133">
        <v>5</v>
      </c>
      <c r="S422" s="133" t="s">
        <v>79</v>
      </c>
      <c r="U422" s="138"/>
    </row>
    <row r="423" spans="13:21" s="133" customFormat="1" ht="12.75" hidden="1" x14ac:dyDescent="0.25">
      <c r="M423" s="133" t="str">
        <f t="shared" si="12"/>
        <v>ubiegam sięLubelskieOstrówek_PL314</v>
      </c>
      <c r="N423" s="133" t="s">
        <v>736</v>
      </c>
      <c r="O423" s="137" t="str">
        <f t="shared" si="11"/>
        <v>Ostrówek_PL314</v>
      </c>
      <c r="P423" s="138" t="s">
        <v>920</v>
      </c>
      <c r="Q423" s="138" t="s">
        <v>225</v>
      </c>
      <c r="R423" s="133">
        <v>5</v>
      </c>
      <c r="S423" s="133" t="s">
        <v>79</v>
      </c>
      <c r="U423" s="138"/>
    </row>
    <row r="424" spans="13:21" s="133" customFormat="1" ht="12.75" hidden="1" x14ac:dyDescent="0.25">
      <c r="M424" s="133" t="str">
        <f t="shared" si="12"/>
        <v>ubiegam sięLubelskieParczew_PL311</v>
      </c>
      <c r="N424" s="133" t="s">
        <v>736</v>
      </c>
      <c r="O424" s="137" t="str">
        <f t="shared" si="11"/>
        <v>Parczew_PL311</v>
      </c>
      <c r="P424" s="138" t="s">
        <v>918</v>
      </c>
      <c r="Q424" s="138" t="s">
        <v>757</v>
      </c>
      <c r="R424" s="133">
        <v>5</v>
      </c>
      <c r="S424" s="133" t="s">
        <v>79</v>
      </c>
      <c r="U424" s="138"/>
    </row>
    <row r="425" spans="13:21" s="133" customFormat="1" ht="12.75" hidden="1" x14ac:dyDescent="0.25">
      <c r="M425" s="133" t="str">
        <f t="shared" si="12"/>
        <v>ubiegam sięLubelskiePiaski_PL314</v>
      </c>
      <c r="N425" s="133" t="s">
        <v>736</v>
      </c>
      <c r="O425" s="137" t="str">
        <f t="shared" si="11"/>
        <v>Piaski_PL314</v>
      </c>
      <c r="P425" s="138" t="s">
        <v>920</v>
      </c>
      <c r="Q425" s="138" t="s">
        <v>872</v>
      </c>
      <c r="R425" s="133">
        <v>5</v>
      </c>
      <c r="S425" s="133" t="s">
        <v>79</v>
      </c>
      <c r="U425" s="138"/>
    </row>
    <row r="426" spans="13:21" s="133" customFormat="1" ht="12.75" hidden="1" x14ac:dyDescent="0.25">
      <c r="M426" s="133" t="str">
        <f t="shared" si="12"/>
        <v>ubiegam sięLubelskiePiszczac_PL311</v>
      </c>
      <c r="N426" s="133" t="s">
        <v>736</v>
      </c>
      <c r="O426" s="137" t="str">
        <f t="shared" si="11"/>
        <v>Piszczac_PL311</v>
      </c>
      <c r="P426" s="138" t="s">
        <v>918</v>
      </c>
      <c r="Q426" s="138" t="s">
        <v>745</v>
      </c>
      <c r="R426" s="133">
        <v>5</v>
      </c>
      <c r="S426" s="133" t="s">
        <v>79</v>
      </c>
      <c r="U426" s="138"/>
    </row>
    <row r="427" spans="13:21" s="133" customFormat="1" ht="12.75" hidden="1" x14ac:dyDescent="0.25">
      <c r="M427" s="133" t="str">
        <f t="shared" si="12"/>
        <v>ubiegam sięLubelskiePodedwórze_PL311</v>
      </c>
      <c r="N427" s="133" t="s">
        <v>736</v>
      </c>
      <c r="O427" s="137" t="str">
        <f t="shared" si="11"/>
        <v>Podedwórze_PL311</v>
      </c>
      <c r="P427" s="138" t="s">
        <v>918</v>
      </c>
      <c r="Q427" s="138" t="s">
        <v>758</v>
      </c>
      <c r="R427" s="133">
        <v>5</v>
      </c>
      <c r="S427" s="133" t="s">
        <v>79</v>
      </c>
      <c r="U427" s="138"/>
    </row>
    <row r="428" spans="13:21" s="133" customFormat="1" ht="12.75" hidden="1" x14ac:dyDescent="0.25">
      <c r="M428" s="133" t="str">
        <f t="shared" si="12"/>
        <v>ubiegam sięLubelskiePoniatowa_PL315</v>
      </c>
      <c r="N428" s="133" t="s">
        <v>736</v>
      </c>
      <c r="O428" s="137" t="str">
        <f t="shared" si="11"/>
        <v>Poniatowa_PL315</v>
      </c>
      <c r="P428" s="138" t="s">
        <v>921</v>
      </c>
      <c r="Q428" s="138" t="s">
        <v>902</v>
      </c>
      <c r="R428" s="133">
        <v>5</v>
      </c>
      <c r="S428" s="133" t="s">
        <v>79</v>
      </c>
      <c r="U428" s="138"/>
    </row>
    <row r="429" spans="13:21" s="133" customFormat="1" ht="12.75" hidden="1" x14ac:dyDescent="0.25">
      <c r="M429" s="133" t="str">
        <f t="shared" si="12"/>
        <v>ubiegam sięLubelskiePotok Górny_PL312</v>
      </c>
      <c r="N429" s="133" t="s">
        <v>736</v>
      </c>
      <c r="O429" s="137" t="str">
        <f t="shared" si="11"/>
        <v>Potok Górny_PL312</v>
      </c>
      <c r="P429" s="138" t="s">
        <v>919</v>
      </c>
      <c r="Q429" s="138" t="s">
        <v>783</v>
      </c>
      <c r="R429" s="133">
        <v>5</v>
      </c>
      <c r="S429" s="133" t="s">
        <v>79</v>
      </c>
      <c r="U429" s="138"/>
    </row>
    <row r="430" spans="13:21" s="133" customFormat="1" ht="12.75" hidden="1" x14ac:dyDescent="0.25">
      <c r="M430" s="133" t="str">
        <f t="shared" si="12"/>
        <v>ubiegam sięLubelskiePotok Wielki_PL315</v>
      </c>
      <c r="N430" s="133" t="s">
        <v>736</v>
      </c>
      <c r="O430" s="137" t="str">
        <f t="shared" si="11"/>
        <v>Potok Wielki_PL315</v>
      </c>
      <c r="P430" s="138" t="s">
        <v>921</v>
      </c>
      <c r="Q430" s="138" t="s">
        <v>880</v>
      </c>
      <c r="R430" s="133">
        <v>5</v>
      </c>
      <c r="S430" s="133" t="s">
        <v>79</v>
      </c>
      <c r="U430" s="138"/>
    </row>
    <row r="431" spans="13:21" s="133" customFormat="1" ht="12.75" hidden="1" x14ac:dyDescent="0.25">
      <c r="M431" s="133" t="str">
        <f t="shared" si="12"/>
        <v>ubiegam sięLubelskiePuchaczów_PL314</v>
      </c>
      <c r="N431" s="133" t="s">
        <v>736</v>
      </c>
      <c r="O431" s="137" t="str">
        <f t="shared" si="11"/>
        <v>Puchaczów_PL314</v>
      </c>
      <c r="P431" s="138" t="s">
        <v>920</v>
      </c>
      <c r="Q431" s="138" t="s">
        <v>869</v>
      </c>
      <c r="R431" s="133">
        <v>5</v>
      </c>
      <c r="S431" s="133" t="s">
        <v>79</v>
      </c>
      <c r="U431" s="138"/>
    </row>
    <row r="432" spans="13:21" s="133" customFormat="1" ht="12.75" hidden="1" x14ac:dyDescent="0.25">
      <c r="M432" s="133" t="str">
        <f t="shared" si="12"/>
        <v>ubiegam sięLubelskiePuławy_PL315</v>
      </c>
      <c r="N432" s="133" t="s">
        <v>736</v>
      </c>
      <c r="O432" s="137" t="str">
        <f t="shared" si="11"/>
        <v>Puławy_PL315</v>
      </c>
      <c r="P432" s="138" t="s">
        <v>921</v>
      </c>
      <c r="Q432" s="138" t="s">
        <v>910</v>
      </c>
      <c r="R432" s="133">
        <v>5</v>
      </c>
      <c r="S432" s="133" t="s">
        <v>79</v>
      </c>
      <c r="U432" s="138"/>
    </row>
    <row r="433" spans="13:21" s="133" customFormat="1" ht="12.75" hidden="1" x14ac:dyDescent="0.25">
      <c r="M433" s="133" t="str">
        <f t="shared" si="12"/>
        <v>ubiegam sięLubelskieRachanie_PL312</v>
      </c>
      <c r="N433" s="133" t="s">
        <v>736</v>
      </c>
      <c r="O433" s="137" t="str">
        <f t="shared" si="11"/>
        <v>Rachanie_PL312</v>
      </c>
      <c r="P433" s="138" t="s">
        <v>919</v>
      </c>
      <c r="Q433" s="138" t="s">
        <v>820</v>
      </c>
      <c r="R433" s="133">
        <v>5</v>
      </c>
      <c r="S433" s="133" t="s">
        <v>79</v>
      </c>
      <c r="U433" s="138"/>
    </row>
    <row r="434" spans="13:21" s="133" customFormat="1" ht="12.75" hidden="1" x14ac:dyDescent="0.25">
      <c r="M434" s="133" t="str">
        <f t="shared" si="12"/>
        <v>ubiegam sięLubelskieRadecznica_PL312</v>
      </c>
      <c r="N434" s="133" t="s">
        <v>736</v>
      </c>
      <c r="O434" s="137" t="str">
        <f t="shared" si="11"/>
        <v>Radecznica_PL312</v>
      </c>
      <c r="P434" s="138" t="s">
        <v>919</v>
      </c>
      <c r="Q434" s="138" t="s">
        <v>834</v>
      </c>
      <c r="R434" s="133">
        <v>5</v>
      </c>
      <c r="S434" s="133" t="s">
        <v>79</v>
      </c>
      <c r="U434" s="138"/>
    </row>
    <row r="435" spans="13:21" s="133" customFormat="1" ht="12.75" hidden="1" x14ac:dyDescent="0.25">
      <c r="M435" s="133" t="str">
        <f t="shared" si="12"/>
        <v>ubiegam sięLubelskieRadzyń Podlaski_PL311</v>
      </c>
      <c r="N435" s="133" t="s">
        <v>736</v>
      </c>
      <c r="O435" s="137" t="str">
        <f t="shared" si="11"/>
        <v>Radzyń Podlaski_PL311</v>
      </c>
      <c r="P435" s="138" t="s">
        <v>918</v>
      </c>
      <c r="Q435" s="138" t="s">
        <v>765</v>
      </c>
      <c r="R435" s="133">
        <v>5</v>
      </c>
      <c r="S435" s="133" t="s">
        <v>79</v>
      </c>
      <c r="U435" s="138"/>
    </row>
    <row r="436" spans="13:21" s="133" customFormat="1" ht="12.75" hidden="1" x14ac:dyDescent="0.25">
      <c r="M436" s="133" t="str">
        <f t="shared" si="12"/>
        <v>ubiegam sięLubelskieRejowiec Fabryczny_PL312</v>
      </c>
      <c r="N436" s="133" t="s">
        <v>736</v>
      </c>
      <c r="O436" s="137" t="str">
        <f t="shared" si="11"/>
        <v>Rejowiec Fabryczny_PL312</v>
      </c>
      <c r="P436" s="138" t="s">
        <v>919</v>
      </c>
      <c r="Q436" s="138" t="s">
        <v>787</v>
      </c>
      <c r="R436" s="133">
        <v>5</v>
      </c>
      <c r="S436" s="133" t="s">
        <v>79</v>
      </c>
      <c r="U436" s="138"/>
    </row>
    <row r="437" spans="13:21" s="133" customFormat="1" ht="12.75" hidden="1" x14ac:dyDescent="0.25">
      <c r="M437" s="133" t="str">
        <f t="shared" si="12"/>
        <v>ubiegam sięLubelskieRejowiec Fabryczny_PL312</v>
      </c>
      <c r="N437" s="133" t="s">
        <v>736</v>
      </c>
      <c r="O437" s="137" t="str">
        <f t="shared" si="11"/>
        <v>Rejowiec Fabryczny_PL312</v>
      </c>
      <c r="P437" s="138" t="s">
        <v>919</v>
      </c>
      <c r="Q437" s="138" t="s">
        <v>787</v>
      </c>
      <c r="R437" s="133">
        <v>5</v>
      </c>
      <c r="S437" s="133" t="s">
        <v>79</v>
      </c>
      <c r="U437" s="138"/>
    </row>
    <row r="438" spans="13:21" s="133" customFormat="1" ht="12.75" hidden="1" x14ac:dyDescent="0.25">
      <c r="M438" s="133" t="str">
        <f t="shared" si="12"/>
        <v>ubiegam sięLubelskieRejowiec_PL312</v>
      </c>
      <c r="N438" s="133" t="s">
        <v>736</v>
      </c>
      <c r="O438" s="137" t="str">
        <f t="shared" si="11"/>
        <v>Rejowiec_PL312</v>
      </c>
      <c r="P438" s="138" t="s">
        <v>919</v>
      </c>
      <c r="Q438" s="138" t="s">
        <v>799</v>
      </c>
      <c r="R438" s="133">
        <v>5</v>
      </c>
      <c r="S438" s="133" t="s">
        <v>79</v>
      </c>
      <c r="U438" s="138"/>
    </row>
    <row r="439" spans="13:21" s="133" customFormat="1" ht="12.75" hidden="1" x14ac:dyDescent="0.25">
      <c r="M439" s="133" t="str">
        <f t="shared" si="12"/>
        <v>ubiegam sięLubelskieRokitno_PL311</v>
      </c>
      <c r="N439" s="133" t="s">
        <v>736</v>
      </c>
      <c r="O439" s="137" t="str">
        <f t="shared" si="11"/>
        <v>Rokitno_PL311</v>
      </c>
      <c r="P439" s="138" t="s">
        <v>918</v>
      </c>
      <c r="Q439" s="138" t="s">
        <v>746</v>
      </c>
      <c r="R439" s="133">
        <v>5</v>
      </c>
      <c r="S439" s="133" t="s">
        <v>79</v>
      </c>
      <c r="U439" s="138"/>
    </row>
    <row r="440" spans="13:21" s="133" customFormat="1" ht="12.75" hidden="1" x14ac:dyDescent="0.25">
      <c r="M440" s="133" t="str">
        <f t="shared" si="12"/>
        <v>ubiegam sięLubelskieRossosz_PL311</v>
      </c>
      <c r="N440" s="133" t="s">
        <v>736</v>
      </c>
      <c r="O440" s="137" t="str">
        <f t="shared" si="11"/>
        <v>Rossosz_PL311</v>
      </c>
      <c r="P440" s="138" t="s">
        <v>918</v>
      </c>
      <c r="Q440" s="138" t="s">
        <v>747</v>
      </c>
      <c r="R440" s="133">
        <v>5</v>
      </c>
      <c r="S440" s="133" t="s">
        <v>79</v>
      </c>
      <c r="U440" s="138"/>
    </row>
    <row r="441" spans="13:21" s="133" customFormat="1" ht="12.75" hidden="1" x14ac:dyDescent="0.25">
      <c r="M441" s="133" t="str">
        <f t="shared" si="12"/>
        <v>ubiegam sięLubelskieRuda-Huta_PL312</v>
      </c>
      <c r="N441" s="133" t="s">
        <v>736</v>
      </c>
      <c r="O441" s="137" t="str">
        <f t="shared" si="11"/>
        <v>Ruda-Huta_PL312</v>
      </c>
      <c r="P441" s="138" t="s">
        <v>919</v>
      </c>
      <c r="Q441" s="138" t="s">
        <v>794</v>
      </c>
      <c r="R441" s="133">
        <v>5</v>
      </c>
      <c r="S441" s="133" t="s">
        <v>79</v>
      </c>
      <c r="U441" s="138"/>
    </row>
    <row r="442" spans="13:21" s="133" customFormat="1" ht="12.75" hidden="1" x14ac:dyDescent="0.25">
      <c r="M442" s="133" t="str">
        <f t="shared" si="12"/>
        <v>ubiegam sięLubelskieRudnik_PL312</v>
      </c>
      <c r="N442" s="133" t="s">
        <v>736</v>
      </c>
      <c r="O442" s="137" t="str">
        <f t="shared" si="11"/>
        <v>Rudnik_PL312</v>
      </c>
      <c r="P442" s="138" t="s">
        <v>919</v>
      </c>
      <c r="Q442" s="138" t="s">
        <v>713</v>
      </c>
      <c r="R442" s="133">
        <v>5</v>
      </c>
      <c r="S442" s="133" t="s">
        <v>79</v>
      </c>
      <c r="U442" s="138"/>
    </row>
    <row r="443" spans="13:21" s="133" customFormat="1" ht="12.75" hidden="1" x14ac:dyDescent="0.25">
      <c r="M443" s="133" t="str">
        <f t="shared" si="12"/>
        <v>ubiegam sięLubelskieRybczewice_PL314</v>
      </c>
      <c r="N443" s="133" t="s">
        <v>736</v>
      </c>
      <c r="O443" s="137" t="str">
        <f t="shared" si="11"/>
        <v>Rybczewice_PL314</v>
      </c>
      <c r="P443" s="138" t="s">
        <v>920</v>
      </c>
      <c r="Q443" s="138" t="s">
        <v>873</v>
      </c>
      <c r="R443" s="133">
        <v>5</v>
      </c>
      <c r="S443" s="133" t="s">
        <v>79</v>
      </c>
      <c r="U443" s="138"/>
    </row>
    <row r="444" spans="13:21" s="133" customFormat="1" ht="12.75" hidden="1" x14ac:dyDescent="0.25">
      <c r="M444" s="133" t="str">
        <f t="shared" si="12"/>
        <v>ubiegam sięLubelskieRyki_PL315</v>
      </c>
      <c r="N444" s="133" t="s">
        <v>736</v>
      </c>
      <c r="O444" s="137" t="str">
        <f t="shared" si="11"/>
        <v>Ryki_PL315</v>
      </c>
      <c r="P444" s="138" t="s">
        <v>921</v>
      </c>
      <c r="Q444" s="138" t="s">
        <v>915</v>
      </c>
      <c r="R444" s="133">
        <v>5</v>
      </c>
      <c r="S444" s="133" t="s">
        <v>79</v>
      </c>
      <c r="U444" s="138"/>
    </row>
    <row r="445" spans="13:21" s="133" customFormat="1" ht="12.75" hidden="1" x14ac:dyDescent="0.25">
      <c r="M445" s="133" t="str">
        <f t="shared" si="12"/>
        <v>ubiegam sięLubelskieSawin_PL312</v>
      </c>
      <c r="N445" s="133" t="s">
        <v>736</v>
      </c>
      <c r="O445" s="137" t="str">
        <f t="shared" si="11"/>
        <v>Sawin_PL312</v>
      </c>
      <c r="P445" s="138" t="s">
        <v>919</v>
      </c>
      <c r="Q445" s="138" t="s">
        <v>795</v>
      </c>
      <c r="R445" s="133">
        <v>5</v>
      </c>
      <c r="S445" s="133" t="s">
        <v>79</v>
      </c>
      <c r="U445" s="138"/>
    </row>
    <row r="446" spans="13:21" s="133" customFormat="1" ht="12.75" hidden="1" x14ac:dyDescent="0.25">
      <c r="M446" s="133" t="str">
        <f t="shared" si="12"/>
        <v>ubiegam sięLubelskieSerniki_PL314</v>
      </c>
      <c r="N446" s="133" t="s">
        <v>736</v>
      </c>
      <c r="O446" s="137" t="str">
        <f t="shared" si="11"/>
        <v>Serniki_PL314</v>
      </c>
      <c r="P446" s="138" t="s">
        <v>920</v>
      </c>
      <c r="Q446" s="138" t="s">
        <v>850</v>
      </c>
      <c r="R446" s="133">
        <v>5</v>
      </c>
      <c r="S446" s="133" t="s">
        <v>79</v>
      </c>
      <c r="U446" s="138"/>
    </row>
    <row r="447" spans="13:21" s="133" customFormat="1" ht="12.75" hidden="1" x14ac:dyDescent="0.25">
      <c r="M447" s="133" t="str">
        <f t="shared" si="12"/>
        <v>ubiegam sięLubelskieSerokomla_PL315</v>
      </c>
      <c r="N447" s="133" t="s">
        <v>736</v>
      </c>
      <c r="O447" s="137" t="str">
        <f t="shared" si="11"/>
        <v>Serokomla_PL315</v>
      </c>
      <c r="P447" s="138" t="s">
        <v>921</v>
      </c>
      <c r="Q447" s="138" t="s">
        <v>892</v>
      </c>
      <c r="R447" s="133">
        <v>5</v>
      </c>
      <c r="S447" s="133" t="s">
        <v>79</v>
      </c>
      <c r="U447" s="138"/>
    </row>
    <row r="448" spans="13:21" s="133" customFormat="1" ht="12.75" hidden="1" x14ac:dyDescent="0.25">
      <c r="M448" s="133" t="str">
        <f t="shared" si="12"/>
        <v>ubiegam sięLubelskieSiedliszcze_PL312</v>
      </c>
      <c r="N448" s="133" t="s">
        <v>736</v>
      </c>
      <c r="O448" s="137" t="str">
        <f t="shared" si="11"/>
        <v>Siedliszcze_PL312</v>
      </c>
      <c r="P448" s="138" t="s">
        <v>919</v>
      </c>
      <c r="Q448" s="138" t="s">
        <v>796</v>
      </c>
      <c r="R448" s="133">
        <v>5</v>
      </c>
      <c r="S448" s="133" t="s">
        <v>79</v>
      </c>
      <c r="U448" s="138"/>
    </row>
    <row r="449" spans="13:21" s="133" customFormat="1" ht="12.75" hidden="1" x14ac:dyDescent="0.25">
      <c r="M449" s="133" t="str">
        <f t="shared" si="12"/>
        <v>ubiegam sięLubelskieSiemień_PL311</v>
      </c>
      <c r="N449" s="133" t="s">
        <v>736</v>
      </c>
      <c r="O449" s="137" t="str">
        <f t="shared" si="11"/>
        <v>Siemień_PL311</v>
      </c>
      <c r="P449" s="138" t="s">
        <v>918</v>
      </c>
      <c r="Q449" s="138" t="s">
        <v>759</v>
      </c>
      <c r="R449" s="133">
        <v>5</v>
      </c>
      <c r="S449" s="133" t="s">
        <v>79</v>
      </c>
      <c r="U449" s="138"/>
    </row>
    <row r="450" spans="13:21" s="133" customFormat="1" ht="12.75" hidden="1" x14ac:dyDescent="0.25">
      <c r="M450" s="133" t="str">
        <f t="shared" si="12"/>
        <v>ubiegam sięLubelskieSiennica Różana_PL312</v>
      </c>
      <c r="N450" s="133" t="s">
        <v>736</v>
      </c>
      <c r="O450" s="137" t="str">
        <f t="shared" si="11"/>
        <v>Siennica Różana_PL312</v>
      </c>
      <c r="P450" s="138" t="s">
        <v>919</v>
      </c>
      <c r="Q450" s="138" t="s">
        <v>813</v>
      </c>
      <c r="R450" s="133">
        <v>5</v>
      </c>
      <c r="S450" s="133" t="s">
        <v>79</v>
      </c>
      <c r="U450" s="138"/>
    </row>
    <row r="451" spans="13:21" s="133" customFormat="1" ht="12.75" hidden="1" x14ac:dyDescent="0.25">
      <c r="M451" s="133" t="str">
        <f t="shared" si="12"/>
        <v>ubiegam sięLubelskieSitno_PL312</v>
      </c>
      <c r="N451" s="133" t="s">
        <v>736</v>
      </c>
      <c r="O451" s="137" t="str">
        <f t="shared" si="11"/>
        <v>Sitno_PL312</v>
      </c>
      <c r="P451" s="138" t="s">
        <v>919</v>
      </c>
      <c r="Q451" s="138" t="s">
        <v>835</v>
      </c>
      <c r="R451" s="133">
        <v>5</v>
      </c>
      <c r="S451" s="133" t="s">
        <v>79</v>
      </c>
      <c r="U451" s="138"/>
    </row>
    <row r="452" spans="13:21" s="133" customFormat="1" ht="12.75" hidden="1" x14ac:dyDescent="0.25">
      <c r="M452" s="133" t="str">
        <f t="shared" si="12"/>
        <v>ubiegam sięLubelskieSkierbieszów_PL312</v>
      </c>
      <c r="N452" s="133" t="s">
        <v>736</v>
      </c>
      <c r="O452" s="137" t="str">
        <f t="shared" si="11"/>
        <v>Skierbieszów_PL312</v>
      </c>
      <c r="P452" s="138" t="s">
        <v>919</v>
      </c>
      <c r="Q452" s="138" t="s">
        <v>836</v>
      </c>
      <c r="R452" s="133">
        <v>5</v>
      </c>
      <c r="S452" s="133" t="s">
        <v>79</v>
      </c>
      <c r="U452" s="138"/>
    </row>
    <row r="453" spans="13:21" s="133" customFormat="1" ht="12.75" hidden="1" x14ac:dyDescent="0.25">
      <c r="M453" s="133" t="str">
        <f t="shared" si="12"/>
        <v>ubiegam sięLubelskieSławatycze_PL311</v>
      </c>
      <c r="N453" s="133" t="s">
        <v>736</v>
      </c>
      <c r="O453" s="137" t="str">
        <f t="shared" ref="O453:O516" si="13">Q453&amp;P453</f>
        <v>Sławatycze_PL311</v>
      </c>
      <c r="P453" s="138" t="s">
        <v>918</v>
      </c>
      <c r="Q453" s="138" t="s">
        <v>748</v>
      </c>
      <c r="R453" s="133">
        <v>5</v>
      </c>
      <c r="S453" s="133" t="s">
        <v>79</v>
      </c>
      <c r="U453" s="138"/>
    </row>
    <row r="454" spans="13:21" s="133" customFormat="1" ht="12.75" hidden="1" x14ac:dyDescent="0.25">
      <c r="M454" s="133" t="str">
        <f t="shared" ref="M454:M517" si="14">S454&amp;N454&amp;O454</f>
        <v>ubiegam sięLubelskieSosnowica_PL311</v>
      </c>
      <c r="N454" s="133" t="s">
        <v>736</v>
      </c>
      <c r="O454" s="137" t="str">
        <f t="shared" si="13"/>
        <v>Sosnowica_PL311</v>
      </c>
      <c r="P454" s="138" t="s">
        <v>918</v>
      </c>
      <c r="Q454" s="138" t="s">
        <v>760</v>
      </c>
      <c r="R454" s="133">
        <v>5</v>
      </c>
      <c r="S454" s="133" t="s">
        <v>79</v>
      </c>
      <c r="U454" s="138"/>
    </row>
    <row r="455" spans="13:21" s="133" customFormat="1" ht="12.75" hidden="1" x14ac:dyDescent="0.25">
      <c r="M455" s="133" t="str">
        <f t="shared" si="14"/>
        <v>ubiegam sięLubelskieSosnówka_PL311</v>
      </c>
      <c r="N455" s="133" t="s">
        <v>736</v>
      </c>
      <c r="O455" s="137" t="str">
        <f t="shared" si="13"/>
        <v>Sosnówka_PL311</v>
      </c>
      <c r="P455" s="138" t="s">
        <v>918</v>
      </c>
      <c r="Q455" s="138" t="s">
        <v>749</v>
      </c>
      <c r="R455" s="133">
        <v>5</v>
      </c>
      <c r="S455" s="133" t="s">
        <v>79</v>
      </c>
      <c r="U455" s="138"/>
    </row>
    <row r="456" spans="13:21" s="133" customFormat="1" ht="12.75" hidden="1" x14ac:dyDescent="0.25">
      <c r="M456" s="133" t="str">
        <f t="shared" si="14"/>
        <v>ubiegam sięLubelskieSpiczyn_PL314</v>
      </c>
      <c r="N456" s="133" t="s">
        <v>736</v>
      </c>
      <c r="O456" s="137" t="str">
        <f t="shared" si="13"/>
        <v>Spiczyn_PL314</v>
      </c>
      <c r="P456" s="138" t="s">
        <v>920</v>
      </c>
      <c r="Q456" s="138" t="s">
        <v>870</v>
      </c>
      <c r="R456" s="133">
        <v>5</v>
      </c>
      <c r="S456" s="133" t="s">
        <v>79</v>
      </c>
      <c r="U456" s="138"/>
    </row>
    <row r="457" spans="13:21" s="133" customFormat="1" ht="12.75" hidden="1" x14ac:dyDescent="0.25">
      <c r="M457" s="133" t="str">
        <f t="shared" si="14"/>
        <v>ubiegam sięLubelskieStanin_PL315</v>
      </c>
      <c r="N457" s="133" t="s">
        <v>736</v>
      </c>
      <c r="O457" s="137" t="str">
        <f t="shared" si="13"/>
        <v>Stanin_PL315</v>
      </c>
      <c r="P457" s="138" t="s">
        <v>921</v>
      </c>
      <c r="Q457" s="138" t="s">
        <v>893</v>
      </c>
      <c r="R457" s="133">
        <v>5</v>
      </c>
      <c r="S457" s="133" t="s">
        <v>79</v>
      </c>
      <c r="U457" s="138"/>
    </row>
    <row r="458" spans="13:21" s="133" customFormat="1" ht="12.75" hidden="1" x14ac:dyDescent="0.25">
      <c r="M458" s="133" t="str">
        <f t="shared" si="14"/>
        <v>ubiegam sięLubelskieStary Brus_PL311</v>
      </c>
      <c r="N458" s="133" t="s">
        <v>736</v>
      </c>
      <c r="O458" s="137" t="str">
        <f t="shared" si="13"/>
        <v>Stary Brus_PL311</v>
      </c>
      <c r="P458" s="138" t="s">
        <v>918</v>
      </c>
      <c r="Q458" s="138" t="s">
        <v>770</v>
      </c>
      <c r="R458" s="133">
        <v>5</v>
      </c>
      <c r="S458" s="133" t="s">
        <v>79</v>
      </c>
      <c r="U458" s="138"/>
    </row>
    <row r="459" spans="13:21" s="133" customFormat="1" ht="12.75" hidden="1" x14ac:dyDescent="0.25">
      <c r="M459" s="133" t="str">
        <f t="shared" si="14"/>
        <v>ubiegam sięLubelskieStary Zamość_PL312</v>
      </c>
      <c r="N459" s="133" t="s">
        <v>736</v>
      </c>
      <c r="O459" s="137" t="str">
        <f t="shared" si="13"/>
        <v>Stary Zamość_PL312</v>
      </c>
      <c r="P459" s="138" t="s">
        <v>919</v>
      </c>
      <c r="Q459" s="138" t="s">
        <v>837</v>
      </c>
      <c r="R459" s="133">
        <v>5</v>
      </c>
      <c r="S459" s="133" t="s">
        <v>79</v>
      </c>
      <c r="U459" s="138"/>
    </row>
    <row r="460" spans="13:21" s="133" customFormat="1" ht="12.75" hidden="1" x14ac:dyDescent="0.25">
      <c r="M460" s="133" t="str">
        <f t="shared" si="14"/>
        <v>ubiegam sięLubelskieStężyca_PL315</v>
      </c>
      <c r="N460" s="133" t="s">
        <v>736</v>
      </c>
      <c r="O460" s="137" t="str">
        <f t="shared" si="13"/>
        <v>Stężyca_PL315</v>
      </c>
      <c r="P460" s="138" t="s">
        <v>921</v>
      </c>
      <c r="Q460" s="138" t="s">
        <v>916</v>
      </c>
      <c r="R460" s="133">
        <v>5</v>
      </c>
      <c r="S460" s="133" t="s">
        <v>79</v>
      </c>
      <c r="U460" s="138"/>
    </row>
    <row r="461" spans="13:21" s="133" customFormat="1" ht="12.75" hidden="1" x14ac:dyDescent="0.25">
      <c r="M461" s="133" t="str">
        <f t="shared" si="14"/>
        <v>ubiegam sięLubelskieStoczek Łukowski_PL315</v>
      </c>
      <c r="N461" s="133" t="s">
        <v>736</v>
      </c>
      <c r="O461" s="137" t="str">
        <f t="shared" si="13"/>
        <v>Stoczek Łukowski_PL315</v>
      </c>
      <c r="P461" s="138" t="s">
        <v>921</v>
      </c>
      <c r="Q461" s="138" t="s">
        <v>889</v>
      </c>
      <c r="R461" s="133">
        <v>5</v>
      </c>
      <c r="S461" s="133" t="s">
        <v>79</v>
      </c>
      <c r="U461" s="138"/>
    </row>
    <row r="462" spans="13:21" s="133" customFormat="1" ht="12.75" hidden="1" x14ac:dyDescent="0.25">
      <c r="M462" s="133" t="str">
        <f t="shared" si="14"/>
        <v>ubiegam sięLubelskieStoczek Łukowski_PL315</v>
      </c>
      <c r="N462" s="133" t="s">
        <v>736</v>
      </c>
      <c r="O462" s="137" t="str">
        <f t="shared" si="13"/>
        <v>Stoczek Łukowski_PL315</v>
      </c>
      <c r="P462" s="138" t="s">
        <v>921</v>
      </c>
      <c r="Q462" s="138" t="s">
        <v>889</v>
      </c>
      <c r="R462" s="133">
        <v>5</v>
      </c>
      <c r="S462" s="133" t="s">
        <v>79</v>
      </c>
      <c r="U462" s="138"/>
    </row>
    <row r="463" spans="13:21" s="133" customFormat="1" ht="12.75" hidden="1" x14ac:dyDescent="0.25">
      <c r="M463" s="133" t="str">
        <f t="shared" si="14"/>
        <v>ubiegam sięLubelskieStrzyżewice_PL314</v>
      </c>
      <c r="N463" s="133" t="s">
        <v>736</v>
      </c>
      <c r="O463" s="137" t="str">
        <f t="shared" si="13"/>
        <v>Strzyżewice_PL314</v>
      </c>
      <c r="P463" s="138" t="s">
        <v>920</v>
      </c>
      <c r="Q463" s="138" t="s">
        <v>862</v>
      </c>
      <c r="R463" s="133">
        <v>5</v>
      </c>
      <c r="S463" s="133" t="s">
        <v>79</v>
      </c>
      <c r="U463" s="138"/>
    </row>
    <row r="464" spans="13:21" s="133" customFormat="1" ht="12.75" hidden="1" x14ac:dyDescent="0.25">
      <c r="M464" s="133" t="str">
        <f t="shared" si="14"/>
        <v>ubiegam sięLubelskieSułów_PL312</v>
      </c>
      <c r="N464" s="133" t="s">
        <v>736</v>
      </c>
      <c r="O464" s="137" t="str">
        <f t="shared" si="13"/>
        <v>Sułów_PL312</v>
      </c>
      <c r="P464" s="138" t="s">
        <v>919</v>
      </c>
      <c r="Q464" s="138" t="s">
        <v>838</v>
      </c>
      <c r="R464" s="133">
        <v>5</v>
      </c>
      <c r="S464" s="133" t="s">
        <v>79</v>
      </c>
      <c r="U464" s="138"/>
    </row>
    <row r="465" spans="13:21" s="133" customFormat="1" ht="12.75" hidden="1" x14ac:dyDescent="0.25">
      <c r="M465" s="133" t="str">
        <f t="shared" si="14"/>
        <v>ubiegam sięLubelskieSusiec_PL312</v>
      </c>
      <c r="N465" s="133" t="s">
        <v>736</v>
      </c>
      <c r="O465" s="137" t="str">
        <f t="shared" si="13"/>
        <v>Susiec_PL312</v>
      </c>
      <c r="P465" s="138" t="s">
        <v>919</v>
      </c>
      <c r="Q465" s="138" t="s">
        <v>821</v>
      </c>
      <c r="R465" s="133">
        <v>5</v>
      </c>
      <c r="S465" s="133" t="s">
        <v>79</v>
      </c>
      <c r="U465" s="138"/>
    </row>
    <row r="466" spans="13:21" s="133" customFormat="1" ht="12.75" hidden="1" x14ac:dyDescent="0.25">
      <c r="M466" s="133" t="str">
        <f t="shared" si="14"/>
        <v>ubiegam sięLubelskieSzastarka_PL315</v>
      </c>
      <c r="N466" s="133" t="s">
        <v>736</v>
      </c>
      <c r="O466" s="137" t="str">
        <f t="shared" si="13"/>
        <v>Szastarka_PL315</v>
      </c>
      <c r="P466" s="138" t="s">
        <v>921</v>
      </c>
      <c r="Q466" s="138" t="s">
        <v>884</v>
      </c>
      <c r="R466" s="133">
        <v>5</v>
      </c>
      <c r="S466" s="133" t="s">
        <v>79</v>
      </c>
    </row>
    <row r="467" spans="13:21" s="133" customFormat="1" ht="12.75" hidden="1" x14ac:dyDescent="0.25">
      <c r="M467" s="133" t="str">
        <f t="shared" si="14"/>
        <v>ubiegam sięLubelskieTarnawatka_PL312</v>
      </c>
      <c r="N467" s="133" t="s">
        <v>736</v>
      </c>
      <c r="O467" s="137" t="str">
        <f t="shared" si="13"/>
        <v>Tarnawatka_PL312</v>
      </c>
      <c r="P467" s="138" t="s">
        <v>919</v>
      </c>
      <c r="Q467" s="138" t="s">
        <v>822</v>
      </c>
      <c r="R467" s="133">
        <v>5</v>
      </c>
      <c r="S467" s="133" t="s">
        <v>79</v>
      </c>
    </row>
    <row r="468" spans="13:21" s="133" customFormat="1" ht="12.75" hidden="1" x14ac:dyDescent="0.25">
      <c r="M468" s="133" t="str">
        <f t="shared" si="14"/>
        <v>ubiegam sięLubelskieTarnogród_PL312</v>
      </c>
      <c r="N468" s="133" t="s">
        <v>736</v>
      </c>
      <c r="O468" s="137" t="str">
        <f t="shared" si="13"/>
        <v>Tarnogród_PL312</v>
      </c>
      <c r="P468" s="138" t="s">
        <v>919</v>
      </c>
      <c r="Q468" s="138" t="s">
        <v>784</v>
      </c>
      <c r="R468" s="133">
        <v>5</v>
      </c>
      <c r="S468" s="133" t="s">
        <v>79</v>
      </c>
    </row>
    <row r="469" spans="13:21" s="133" customFormat="1" ht="12.75" hidden="1" x14ac:dyDescent="0.25">
      <c r="M469" s="133" t="str">
        <f t="shared" si="14"/>
        <v>ubiegam sięLubelskieTelatyn_PL312</v>
      </c>
      <c r="N469" s="133" t="s">
        <v>736</v>
      </c>
      <c r="O469" s="137" t="str">
        <f t="shared" si="13"/>
        <v>Telatyn_PL312</v>
      </c>
      <c r="P469" s="138" t="s">
        <v>919</v>
      </c>
      <c r="Q469" s="138" t="s">
        <v>823</v>
      </c>
      <c r="R469" s="133">
        <v>5</v>
      </c>
      <c r="S469" s="133" t="s">
        <v>79</v>
      </c>
    </row>
    <row r="470" spans="13:21" s="133" customFormat="1" ht="12.75" hidden="1" x14ac:dyDescent="0.25">
      <c r="M470" s="133" t="str">
        <f t="shared" si="14"/>
        <v>ubiegam sięLubelskieTerespol_PL311</v>
      </c>
      <c r="N470" s="133" t="s">
        <v>736</v>
      </c>
      <c r="O470" s="137" t="str">
        <f t="shared" si="13"/>
        <v>Terespol_PL311</v>
      </c>
      <c r="P470" s="138" t="s">
        <v>918</v>
      </c>
      <c r="Q470" s="138" t="s">
        <v>750</v>
      </c>
      <c r="R470" s="133">
        <v>5</v>
      </c>
      <c r="S470" s="133" t="s">
        <v>79</v>
      </c>
    </row>
    <row r="471" spans="13:21" s="133" customFormat="1" ht="12.75" hidden="1" x14ac:dyDescent="0.25">
      <c r="M471" s="133" t="str">
        <f t="shared" si="14"/>
        <v>ubiegam sięLubelskieTereszpol_PL312</v>
      </c>
      <c r="N471" s="133" t="s">
        <v>736</v>
      </c>
      <c r="O471" s="137" t="str">
        <f t="shared" si="13"/>
        <v>Tereszpol_PL312</v>
      </c>
      <c r="P471" s="138" t="s">
        <v>919</v>
      </c>
      <c r="Q471" s="138" t="s">
        <v>785</v>
      </c>
      <c r="R471" s="133">
        <v>5</v>
      </c>
      <c r="S471" s="133" t="s">
        <v>79</v>
      </c>
    </row>
    <row r="472" spans="13:21" s="133" customFormat="1" ht="12.75" hidden="1" x14ac:dyDescent="0.25">
      <c r="M472" s="133" t="str">
        <f t="shared" si="14"/>
        <v>ubiegam sięLubelskieTomaszów Lubelski_PL312</v>
      </c>
      <c r="N472" s="133" t="s">
        <v>736</v>
      </c>
      <c r="O472" s="137" t="str">
        <f t="shared" si="13"/>
        <v>Tomaszów Lubelski_PL312</v>
      </c>
      <c r="P472" s="138" t="s">
        <v>919</v>
      </c>
      <c r="Q472" s="138" t="s">
        <v>824</v>
      </c>
      <c r="R472" s="133">
        <v>5</v>
      </c>
      <c r="S472" s="133" t="s">
        <v>79</v>
      </c>
    </row>
    <row r="473" spans="13:21" s="133" customFormat="1" ht="12.75" hidden="1" x14ac:dyDescent="0.25">
      <c r="M473" s="133" t="str">
        <f t="shared" si="14"/>
        <v>ubiegam sięLubelskieTrawniki_PL314</v>
      </c>
      <c r="N473" s="133" t="s">
        <v>736</v>
      </c>
      <c r="O473" s="137" t="str">
        <f t="shared" si="13"/>
        <v>Trawniki_PL314</v>
      </c>
      <c r="P473" s="138" t="s">
        <v>920</v>
      </c>
      <c r="Q473" s="138" t="s">
        <v>874</v>
      </c>
      <c r="R473" s="133">
        <v>5</v>
      </c>
      <c r="S473" s="133" t="s">
        <v>79</v>
      </c>
    </row>
    <row r="474" spans="13:21" s="133" customFormat="1" ht="12.75" hidden="1" x14ac:dyDescent="0.25">
      <c r="M474" s="133" t="str">
        <f t="shared" si="14"/>
        <v>ubiegam sięLubelskieTrzebieszów_PL315</v>
      </c>
      <c r="N474" s="133" t="s">
        <v>736</v>
      </c>
      <c r="O474" s="137" t="str">
        <f t="shared" si="13"/>
        <v>Trzebieszów_PL315</v>
      </c>
      <c r="P474" s="138" t="s">
        <v>921</v>
      </c>
      <c r="Q474" s="138" t="s">
        <v>894</v>
      </c>
      <c r="R474" s="133">
        <v>5</v>
      </c>
      <c r="S474" s="133" t="s">
        <v>79</v>
      </c>
    </row>
    <row r="475" spans="13:21" s="133" customFormat="1" ht="12.75" hidden="1" x14ac:dyDescent="0.25">
      <c r="M475" s="133" t="str">
        <f t="shared" si="14"/>
        <v>ubiegam sięLubelskieTrzeszczany_PL312</v>
      </c>
      <c r="N475" s="133" t="s">
        <v>736</v>
      </c>
      <c r="O475" s="137" t="str">
        <f t="shared" si="13"/>
        <v>Trzeszczany_PL312</v>
      </c>
      <c r="P475" s="138" t="s">
        <v>919</v>
      </c>
      <c r="Q475" s="138" t="s">
        <v>804</v>
      </c>
      <c r="R475" s="133">
        <v>5</v>
      </c>
      <c r="S475" s="133" t="s">
        <v>79</v>
      </c>
    </row>
    <row r="476" spans="13:21" s="133" customFormat="1" ht="12.75" hidden="1" x14ac:dyDescent="0.25">
      <c r="M476" s="133" t="str">
        <f t="shared" si="14"/>
        <v>ubiegam sięLubelskieTrzydnik Duży_PL315</v>
      </c>
      <c r="N476" s="133" t="s">
        <v>736</v>
      </c>
      <c r="O476" s="137" t="str">
        <f t="shared" si="13"/>
        <v>Trzydnik Duży_PL315</v>
      </c>
      <c r="P476" s="138" t="s">
        <v>921</v>
      </c>
      <c r="Q476" s="138" t="s">
        <v>885</v>
      </c>
      <c r="R476" s="133">
        <v>5</v>
      </c>
      <c r="S476" s="133" t="s">
        <v>79</v>
      </c>
    </row>
    <row r="477" spans="13:21" s="133" customFormat="1" ht="12.75" hidden="1" x14ac:dyDescent="0.25">
      <c r="M477" s="133" t="str">
        <f t="shared" si="14"/>
        <v>ubiegam sięLubelskieTuczna_PL311</v>
      </c>
      <c r="N477" s="133" t="s">
        <v>736</v>
      </c>
      <c r="O477" s="137" t="str">
        <f t="shared" si="13"/>
        <v>Tuczna_PL311</v>
      </c>
      <c r="P477" s="138" t="s">
        <v>918</v>
      </c>
      <c r="Q477" s="138" t="s">
        <v>751</v>
      </c>
      <c r="R477" s="133">
        <v>5</v>
      </c>
      <c r="S477" s="133" t="s">
        <v>79</v>
      </c>
    </row>
    <row r="478" spans="13:21" s="133" customFormat="1" ht="12.75" hidden="1" x14ac:dyDescent="0.25">
      <c r="M478" s="133" t="str">
        <f t="shared" si="14"/>
        <v>ubiegam sięLubelskieTurobin_PL312</v>
      </c>
      <c r="N478" s="133" t="s">
        <v>736</v>
      </c>
      <c r="O478" s="137" t="str">
        <f t="shared" si="13"/>
        <v>Turobin_PL312</v>
      </c>
      <c r="P478" s="138" t="s">
        <v>919</v>
      </c>
      <c r="Q478" s="138" t="s">
        <v>786</v>
      </c>
      <c r="R478" s="133">
        <v>5</v>
      </c>
      <c r="S478" s="133" t="s">
        <v>79</v>
      </c>
    </row>
    <row r="479" spans="13:21" s="133" customFormat="1" ht="12.75" hidden="1" x14ac:dyDescent="0.25">
      <c r="M479" s="133" t="str">
        <f t="shared" si="14"/>
        <v>ubiegam sięLubelskieTyszowce_PL312</v>
      </c>
      <c r="N479" s="133" t="s">
        <v>736</v>
      </c>
      <c r="O479" s="137" t="str">
        <f t="shared" si="13"/>
        <v>Tyszowce_PL312</v>
      </c>
      <c r="P479" s="138" t="s">
        <v>919</v>
      </c>
      <c r="Q479" s="138" t="s">
        <v>825</v>
      </c>
      <c r="R479" s="133">
        <v>5</v>
      </c>
      <c r="S479" s="133" t="s">
        <v>79</v>
      </c>
    </row>
    <row r="480" spans="13:21" s="133" customFormat="1" ht="12.75" hidden="1" x14ac:dyDescent="0.25">
      <c r="M480" s="133" t="str">
        <f t="shared" si="14"/>
        <v>ubiegam sięLubelskieUchanie_PL312</v>
      </c>
      <c r="N480" s="133" t="s">
        <v>736</v>
      </c>
      <c r="O480" s="137" t="str">
        <f t="shared" si="13"/>
        <v>Uchanie_PL312</v>
      </c>
      <c r="P480" s="138" t="s">
        <v>919</v>
      </c>
      <c r="Q480" s="138" t="s">
        <v>805</v>
      </c>
      <c r="R480" s="133">
        <v>5</v>
      </c>
      <c r="S480" s="133" t="s">
        <v>79</v>
      </c>
    </row>
    <row r="481" spans="13:19" s="133" customFormat="1" ht="12.75" hidden="1" x14ac:dyDescent="0.25">
      <c r="M481" s="133" t="str">
        <f t="shared" si="14"/>
        <v>ubiegam sięLubelskieUlan-Majorat_PL311</v>
      </c>
      <c r="N481" s="133" t="s">
        <v>736</v>
      </c>
      <c r="O481" s="137" t="str">
        <f t="shared" si="13"/>
        <v>Ulan-Majorat_PL311</v>
      </c>
      <c r="P481" s="138" t="s">
        <v>918</v>
      </c>
      <c r="Q481" s="138" t="s">
        <v>766</v>
      </c>
      <c r="R481" s="133">
        <v>5</v>
      </c>
      <c r="S481" s="133" t="s">
        <v>79</v>
      </c>
    </row>
    <row r="482" spans="13:19" s="133" customFormat="1" ht="12.75" hidden="1" x14ac:dyDescent="0.25">
      <c r="M482" s="133" t="str">
        <f t="shared" si="14"/>
        <v>ubiegam sięLubelskieUlhówek_PL312</v>
      </c>
      <c r="N482" s="133" t="s">
        <v>736</v>
      </c>
      <c r="O482" s="137" t="str">
        <f t="shared" si="13"/>
        <v>Ulhówek_PL312</v>
      </c>
      <c r="P482" s="138" t="s">
        <v>919</v>
      </c>
      <c r="Q482" s="138" t="s">
        <v>826</v>
      </c>
      <c r="R482" s="133">
        <v>5</v>
      </c>
      <c r="S482" s="133" t="s">
        <v>79</v>
      </c>
    </row>
    <row r="483" spans="13:19" s="133" customFormat="1" ht="12.75" hidden="1" x14ac:dyDescent="0.25">
      <c r="M483" s="133" t="str">
        <f t="shared" si="14"/>
        <v>ubiegam sięLubelskieUłęż_PL315</v>
      </c>
      <c r="N483" s="133" t="s">
        <v>736</v>
      </c>
      <c r="O483" s="137" t="str">
        <f t="shared" si="13"/>
        <v>Ułęż_PL315</v>
      </c>
      <c r="P483" s="138" t="s">
        <v>921</v>
      </c>
      <c r="Q483" s="138" t="s">
        <v>917</v>
      </c>
      <c r="R483" s="133">
        <v>5</v>
      </c>
      <c r="S483" s="133" t="s">
        <v>79</v>
      </c>
    </row>
    <row r="484" spans="13:19" s="133" customFormat="1" ht="12.75" hidden="1" x14ac:dyDescent="0.25">
      <c r="M484" s="133" t="str">
        <f t="shared" si="14"/>
        <v>ubiegam sięLubelskieUrszulin_PL311</v>
      </c>
      <c r="N484" s="133" t="s">
        <v>736</v>
      </c>
      <c r="O484" s="137" t="str">
        <f t="shared" si="13"/>
        <v>Urszulin_PL311</v>
      </c>
      <c r="P484" s="138" t="s">
        <v>918</v>
      </c>
      <c r="Q484" s="138" t="s">
        <v>771</v>
      </c>
      <c r="R484" s="133">
        <v>5</v>
      </c>
      <c r="S484" s="133" t="s">
        <v>79</v>
      </c>
    </row>
    <row r="485" spans="13:19" s="133" customFormat="1" ht="12.75" hidden="1" x14ac:dyDescent="0.25">
      <c r="M485" s="133" t="str">
        <f t="shared" si="14"/>
        <v>ubiegam sięLubelskieUrzędów_PL315</v>
      </c>
      <c r="N485" s="133" t="s">
        <v>736</v>
      </c>
      <c r="O485" s="137" t="str">
        <f t="shared" si="13"/>
        <v>Urzędów_PL315</v>
      </c>
      <c r="P485" s="138" t="s">
        <v>921</v>
      </c>
      <c r="Q485" s="138" t="s">
        <v>886</v>
      </c>
      <c r="R485" s="133">
        <v>5</v>
      </c>
      <c r="S485" s="133" t="s">
        <v>79</v>
      </c>
    </row>
    <row r="486" spans="13:19" s="133" customFormat="1" ht="12.75" hidden="1" x14ac:dyDescent="0.25">
      <c r="M486" s="133" t="str">
        <f t="shared" si="14"/>
        <v>ubiegam sięLubelskieUścimów_PL314</v>
      </c>
      <c r="N486" s="133" t="s">
        <v>736</v>
      </c>
      <c r="O486" s="137" t="str">
        <f t="shared" si="13"/>
        <v>Uścimów_PL314</v>
      </c>
      <c r="P486" s="138" t="s">
        <v>920</v>
      </c>
      <c r="Q486" s="138" t="s">
        <v>851</v>
      </c>
      <c r="R486" s="133">
        <v>5</v>
      </c>
      <c r="S486" s="133" t="s">
        <v>79</v>
      </c>
    </row>
    <row r="487" spans="13:19" s="133" customFormat="1" ht="12.75" hidden="1" x14ac:dyDescent="0.25">
      <c r="M487" s="133" t="str">
        <f t="shared" si="14"/>
        <v>ubiegam sięLubelskieWąwolnica_PL315</v>
      </c>
      <c r="N487" s="133" t="s">
        <v>736</v>
      </c>
      <c r="O487" s="137" t="str">
        <f t="shared" si="13"/>
        <v>Wąwolnica_PL315</v>
      </c>
      <c r="P487" s="138" t="s">
        <v>921</v>
      </c>
      <c r="Q487" s="138" t="s">
        <v>911</v>
      </c>
      <c r="R487" s="133">
        <v>5</v>
      </c>
      <c r="S487" s="133" t="s">
        <v>79</v>
      </c>
    </row>
    <row r="488" spans="13:19" s="133" customFormat="1" ht="12.75" hidden="1" x14ac:dyDescent="0.25">
      <c r="M488" s="133" t="str">
        <f t="shared" si="14"/>
        <v>ubiegam sięLubelskieWerbkowice_PL312</v>
      </c>
      <c r="N488" s="133" t="s">
        <v>736</v>
      </c>
      <c r="O488" s="137" t="str">
        <f t="shared" si="13"/>
        <v>Werbkowice_PL312</v>
      </c>
      <c r="P488" s="138" t="s">
        <v>919</v>
      </c>
      <c r="Q488" s="138" t="s">
        <v>806</v>
      </c>
      <c r="R488" s="133">
        <v>5</v>
      </c>
      <c r="S488" s="133" t="s">
        <v>79</v>
      </c>
    </row>
    <row r="489" spans="13:19" s="133" customFormat="1" ht="12.75" hidden="1" x14ac:dyDescent="0.25">
      <c r="M489" s="133" t="str">
        <f t="shared" si="14"/>
        <v>ubiegam sięLubelskieWierzbica_PL312</v>
      </c>
      <c r="N489" s="133" t="s">
        <v>736</v>
      </c>
      <c r="O489" s="137" t="str">
        <f t="shared" si="13"/>
        <v>Wierzbica_PL312</v>
      </c>
      <c r="P489" s="138" t="s">
        <v>919</v>
      </c>
      <c r="Q489" s="138" t="s">
        <v>454</v>
      </c>
      <c r="R489" s="133">
        <v>5</v>
      </c>
      <c r="S489" s="133" t="s">
        <v>79</v>
      </c>
    </row>
    <row r="490" spans="13:19" s="133" customFormat="1" ht="12.75" hidden="1" x14ac:dyDescent="0.25">
      <c r="M490" s="133" t="str">
        <f t="shared" si="14"/>
        <v>ubiegam sięLubelskieWilkołaz_PL315</v>
      </c>
      <c r="N490" s="133" t="s">
        <v>736</v>
      </c>
      <c r="O490" s="137" t="str">
        <f t="shared" si="13"/>
        <v>Wilkołaz_PL315</v>
      </c>
      <c r="P490" s="138" t="s">
        <v>921</v>
      </c>
      <c r="Q490" s="138" t="s">
        <v>887</v>
      </c>
      <c r="R490" s="133">
        <v>5</v>
      </c>
      <c r="S490" s="133" t="s">
        <v>79</v>
      </c>
    </row>
    <row r="491" spans="13:19" s="133" customFormat="1" ht="12.75" hidden="1" x14ac:dyDescent="0.25">
      <c r="M491" s="133" t="str">
        <f t="shared" si="14"/>
        <v>ubiegam sięLubelskieWilków_PL315</v>
      </c>
      <c r="N491" s="133" t="s">
        <v>736</v>
      </c>
      <c r="O491" s="137" t="str">
        <f t="shared" si="13"/>
        <v>Wilków_PL315</v>
      </c>
      <c r="P491" s="138" t="s">
        <v>921</v>
      </c>
      <c r="Q491" s="138" t="s">
        <v>903</v>
      </c>
      <c r="R491" s="133">
        <v>5</v>
      </c>
      <c r="S491" s="133" t="s">
        <v>79</v>
      </c>
    </row>
    <row r="492" spans="13:19" s="133" customFormat="1" ht="12.75" hidden="1" x14ac:dyDescent="0.25">
      <c r="M492" s="133" t="str">
        <f t="shared" si="14"/>
        <v>ubiegam sięLubelskieWisznice_PL311</v>
      </c>
      <c r="N492" s="133" t="s">
        <v>736</v>
      </c>
      <c r="O492" s="137" t="str">
        <f t="shared" si="13"/>
        <v>Wisznice_PL311</v>
      </c>
      <c r="P492" s="138" t="s">
        <v>918</v>
      </c>
      <c r="Q492" s="138" t="s">
        <v>752</v>
      </c>
      <c r="R492" s="133">
        <v>5</v>
      </c>
      <c r="S492" s="133" t="s">
        <v>79</v>
      </c>
    </row>
    <row r="493" spans="13:19" s="133" customFormat="1" ht="12.75" hidden="1" x14ac:dyDescent="0.25">
      <c r="M493" s="133" t="str">
        <f t="shared" si="14"/>
        <v>ubiegam sięLubelskieWłodawa_PL311</v>
      </c>
      <c r="N493" s="133" t="s">
        <v>736</v>
      </c>
      <c r="O493" s="137" t="str">
        <f t="shared" si="13"/>
        <v>Włodawa_PL311</v>
      </c>
      <c r="P493" s="138" t="s">
        <v>918</v>
      </c>
      <c r="Q493" s="138" t="s">
        <v>772</v>
      </c>
      <c r="R493" s="133">
        <v>5</v>
      </c>
      <c r="S493" s="133" t="s">
        <v>79</v>
      </c>
    </row>
    <row r="494" spans="13:19" s="133" customFormat="1" ht="12.75" hidden="1" x14ac:dyDescent="0.25">
      <c r="M494" s="133" t="str">
        <f t="shared" si="14"/>
        <v>ubiegam sięLubelskieWohyń_PL311</v>
      </c>
      <c r="N494" s="133" t="s">
        <v>736</v>
      </c>
      <c r="O494" s="137" t="str">
        <f t="shared" si="13"/>
        <v>Wohyń_PL311</v>
      </c>
      <c r="P494" s="138" t="s">
        <v>918</v>
      </c>
      <c r="Q494" s="138" t="s">
        <v>767</v>
      </c>
      <c r="R494" s="133">
        <v>5</v>
      </c>
      <c r="S494" s="133" t="s">
        <v>79</v>
      </c>
    </row>
    <row r="495" spans="13:19" s="133" customFormat="1" ht="12.75" hidden="1" x14ac:dyDescent="0.25">
      <c r="M495" s="133" t="str">
        <f t="shared" si="14"/>
        <v>ubiegam sięLubelskieWojciechów_PL314</v>
      </c>
      <c r="N495" s="133" t="s">
        <v>736</v>
      </c>
      <c r="O495" s="137" t="str">
        <f t="shared" si="13"/>
        <v>Wojciechów_PL314</v>
      </c>
      <c r="P495" s="138" t="s">
        <v>920</v>
      </c>
      <c r="Q495" s="138" t="s">
        <v>863</v>
      </c>
      <c r="R495" s="133">
        <v>5</v>
      </c>
      <c r="S495" s="133" t="s">
        <v>79</v>
      </c>
    </row>
    <row r="496" spans="13:19" s="133" customFormat="1" ht="12.75" hidden="1" x14ac:dyDescent="0.25">
      <c r="M496" s="133" t="str">
        <f t="shared" si="14"/>
        <v>ubiegam sięLubelskieWojcieszków_PL315</v>
      </c>
      <c r="N496" s="133" t="s">
        <v>736</v>
      </c>
      <c r="O496" s="137" t="str">
        <f t="shared" si="13"/>
        <v>Wojcieszków_PL315</v>
      </c>
      <c r="P496" s="138" t="s">
        <v>921</v>
      </c>
      <c r="Q496" s="138" t="s">
        <v>895</v>
      </c>
      <c r="R496" s="133">
        <v>5</v>
      </c>
      <c r="S496" s="133" t="s">
        <v>79</v>
      </c>
    </row>
    <row r="497" spans="13:19" s="133" customFormat="1" ht="12.75" hidden="1" x14ac:dyDescent="0.25">
      <c r="M497" s="133" t="str">
        <f t="shared" si="14"/>
        <v>ubiegam sięLubelskieWojsławice_PL312</v>
      </c>
      <c r="N497" s="133" t="s">
        <v>736</v>
      </c>
      <c r="O497" s="137" t="str">
        <f t="shared" si="13"/>
        <v>Wojsławice_PL312</v>
      </c>
      <c r="P497" s="138" t="s">
        <v>919</v>
      </c>
      <c r="Q497" s="138" t="s">
        <v>797</v>
      </c>
      <c r="R497" s="133">
        <v>5</v>
      </c>
      <c r="S497" s="133" t="s">
        <v>79</v>
      </c>
    </row>
    <row r="498" spans="13:19" s="133" customFormat="1" ht="12.75" hidden="1" x14ac:dyDescent="0.25">
      <c r="M498" s="133" t="str">
        <f t="shared" si="14"/>
        <v>ubiegam sięLubelskieWola Mysłowska_PL315</v>
      </c>
      <c r="N498" s="133" t="s">
        <v>736</v>
      </c>
      <c r="O498" s="137" t="str">
        <f t="shared" si="13"/>
        <v>Wola Mysłowska_PL315</v>
      </c>
      <c r="P498" s="138" t="s">
        <v>921</v>
      </c>
      <c r="Q498" s="138" t="s">
        <v>896</v>
      </c>
      <c r="R498" s="133">
        <v>5</v>
      </c>
      <c r="S498" s="133" t="s">
        <v>79</v>
      </c>
    </row>
    <row r="499" spans="13:19" s="133" customFormat="1" ht="12.75" hidden="1" x14ac:dyDescent="0.25">
      <c r="M499" s="133" t="str">
        <f t="shared" si="14"/>
        <v>ubiegam sięLubelskieWola Uhruska_PL311</v>
      </c>
      <c r="N499" s="133" t="s">
        <v>736</v>
      </c>
      <c r="O499" s="137" t="str">
        <f t="shared" si="13"/>
        <v>Wola Uhruska_PL311</v>
      </c>
      <c r="P499" s="138" t="s">
        <v>918</v>
      </c>
      <c r="Q499" s="138" t="s">
        <v>773</v>
      </c>
      <c r="R499" s="133">
        <v>5</v>
      </c>
      <c r="S499" s="133" t="s">
        <v>79</v>
      </c>
    </row>
    <row r="500" spans="13:19" s="133" customFormat="1" ht="12.75" hidden="1" x14ac:dyDescent="0.25">
      <c r="M500" s="133" t="str">
        <f t="shared" si="14"/>
        <v>ubiegam sięLubelskieWólka_PL314</v>
      </c>
      <c r="N500" s="133" t="s">
        <v>736</v>
      </c>
      <c r="O500" s="137" t="str">
        <f t="shared" si="13"/>
        <v>Wólka_PL314</v>
      </c>
      <c r="P500" s="138" t="s">
        <v>920</v>
      </c>
      <c r="Q500" s="138" t="s">
        <v>864</v>
      </c>
      <c r="R500" s="133">
        <v>5</v>
      </c>
      <c r="S500" s="133" t="s">
        <v>79</v>
      </c>
    </row>
    <row r="501" spans="13:19" s="133" customFormat="1" ht="12.75" hidden="1" x14ac:dyDescent="0.25">
      <c r="M501" s="133" t="str">
        <f t="shared" si="14"/>
        <v>ubiegam sięLubelskieWyryki_PL311</v>
      </c>
      <c r="N501" s="133" t="s">
        <v>736</v>
      </c>
      <c r="O501" s="137" t="str">
        <f t="shared" si="13"/>
        <v>Wyryki_PL311</v>
      </c>
      <c r="P501" s="138" t="s">
        <v>918</v>
      </c>
      <c r="Q501" s="138" t="s">
        <v>774</v>
      </c>
      <c r="R501" s="133">
        <v>5</v>
      </c>
      <c r="S501" s="133" t="s">
        <v>79</v>
      </c>
    </row>
    <row r="502" spans="13:19" s="133" customFormat="1" ht="12.75" hidden="1" x14ac:dyDescent="0.25">
      <c r="M502" s="133" t="str">
        <f t="shared" si="14"/>
        <v>ubiegam sięLubelskieWysokie_PL314</v>
      </c>
      <c r="N502" s="133" t="s">
        <v>736</v>
      </c>
      <c r="O502" s="137" t="str">
        <f t="shared" si="13"/>
        <v>Wysokie_PL314</v>
      </c>
      <c r="P502" s="138" t="s">
        <v>920</v>
      </c>
      <c r="Q502" s="138" t="s">
        <v>865</v>
      </c>
      <c r="R502" s="133">
        <v>5</v>
      </c>
      <c r="S502" s="133" t="s">
        <v>79</v>
      </c>
    </row>
    <row r="503" spans="13:19" s="133" customFormat="1" ht="12.75" hidden="1" x14ac:dyDescent="0.25">
      <c r="M503" s="133" t="str">
        <f t="shared" si="14"/>
        <v>ubiegam sięLubelskieZakrzew_PL314</v>
      </c>
      <c r="N503" s="133" t="s">
        <v>736</v>
      </c>
      <c r="O503" s="137" t="str">
        <f t="shared" si="13"/>
        <v>Zakrzew_PL314</v>
      </c>
      <c r="P503" s="138" t="s">
        <v>920</v>
      </c>
      <c r="Q503" s="138" t="s">
        <v>456</v>
      </c>
      <c r="R503" s="133">
        <v>5</v>
      </c>
      <c r="S503" s="133" t="s">
        <v>79</v>
      </c>
    </row>
    <row r="504" spans="13:19" s="133" customFormat="1" ht="12.75" hidden="1" x14ac:dyDescent="0.25">
      <c r="M504" s="133" t="str">
        <f t="shared" si="14"/>
        <v>ubiegam sięLubelskieZakrzówek_PL315</v>
      </c>
      <c r="N504" s="133" t="s">
        <v>736</v>
      </c>
      <c r="O504" s="137" t="str">
        <f t="shared" si="13"/>
        <v>Zakrzówek_PL315</v>
      </c>
      <c r="P504" s="138" t="s">
        <v>921</v>
      </c>
      <c r="Q504" s="138" t="s">
        <v>888</v>
      </c>
      <c r="R504" s="133">
        <v>5</v>
      </c>
      <c r="S504" s="133" t="s">
        <v>79</v>
      </c>
    </row>
    <row r="505" spans="13:19" s="133" customFormat="1" ht="12.75" hidden="1" x14ac:dyDescent="0.25">
      <c r="M505" s="133" t="str">
        <f t="shared" si="14"/>
        <v>ubiegam sięLubelskieZalesie_PL311</v>
      </c>
      <c r="N505" s="133" t="s">
        <v>736</v>
      </c>
      <c r="O505" s="137" t="str">
        <f t="shared" si="13"/>
        <v>Zalesie_PL311</v>
      </c>
      <c r="P505" s="138" t="s">
        <v>918</v>
      </c>
      <c r="Q505" s="138" t="s">
        <v>753</v>
      </c>
      <c r="R505" s="133">
        <v>5</v>
      </c>
      <c r="S505" s="133" t="s">
        <v>79</v>
      </c>
    </row>
    <row r="506" spans="13:19" s="133" customFormat="1" ht="12.75" hidden="1" x14ac:dyDescent="0.25">
      <c r="M506" s="133" t="str">
        <f t="shared" si="14"/>
        <v>ubiegam sięLubelskieZamość_PL312</v>
      </c>
      <c r="N506" s="133" t="s">
        <v>736</v>
      </c>
      <c r="O506" s="137" t="str">
        <f t="shared" si="13"/>
        <v>Zamość_PL312</v>
      </c>
      <c r="P506" s="138" t="s">
        <v>919</v>
      </c>
      <c r="Q506" s="138" t="s">
        <v>839</v>
      </c>
      <c r="R506" s="133">
        <v>5</v>
      </c>
      <c r="S506" s="133" t="s">
        <v>79</v>
      </c>
    </row>
    <row r="507" spans="13:19" s="133" customFormat="1" ht="12.75" hidden="1" x14ac:dyDescent="0.25">
      <c r="M507" s="133" t="str">
        <f t="shared" si="14"/>
        <v>ubiegam sięLubelskieZwierzyniec_PL312</v>
      </c>
      <c r="N507" s="133" t="s">
        <v>736</v>
      </c>
      <c r="O507" s="137" t="str">
        <f t="shared" si="13"/>
        <v>Zwierzyniec_PL312</v>
      </c>
      <c r="P507" s="138" t="s">
        <v>919</v>
      </c>
      <c r="Q507" s="138" t="s">
        <v>840</v>
      </c>
      <c r="R507" s="133">
        <v>5</v>
      </c>
      <c r="S507" s="133" t="s">
        <v>79</v>
      </c>
    </row>
    <row r="508" spans="13:19" s="133" customFormat="1" ht="12.75" hidden="1" x14ac:dyDescent="0.25">
      <c r="M508" s="133" t="str">
        <f t="shared" si="14"/>
        <v>ubiegam sięLubelskieŻmudź_PL312</v>
      </c>
      <c r="N508" s="133" t="s">
        <v>736</v>
      </c>
      <c r="O508" s="137" t="str">
        <f t="shared" si="13"/>
        <v>Żmudź_PL312</v>
      </c>
      <c r="P508" s="138" t="s">
        <v>919</v>
      </c>
      <c r="Q508" s="138" t="s">
        <v>798</v>
      </c>
      <c r="R508" s="133">
        <v>5</v>
      </c>
      <c r="S508" s="133" t="s">
        <v>79</v>
      </c>
    </row>
    <row r="509" spans="13:19" s="133" customFormat="1" ht="12.75" hidden="1" x14ac:dyDescent="0.25">
      <c r="M509" s="133" t="str">
        <f t="shared" si="14"/>
        <v>ubiegam sięLubelskieŻółkiewka_PL312</v>
      </c>
      <c r="N509" s="133" t="s">
        <v>736</v>
      </c>
      <c r="O509" s="137" t="str">
        <f t="shared" si="13"/>
        <v>Żółkiewka_PL312</v>
      </c>
      <c r="P509" s="138" t="s">
        <v>919</v>
      </c>
      <c r="Q509" s="138" t="s">
        <v>814</v>
      </c>
      <c r="R509" s="133">
        <v>5</v>
      </c>
      <c r="S509" s="133" t="s">
        <v>79</v>
      </c>
    </row>
    <row r="510" spans="13:19" s="133" customFormat="1" ht="12.75" hidden="1" x14ac:dyDescent="0.25">
      <c r="M510" s="133" t="str">
        <f t="shared" si="14"/>
        <v>ubiegam sięLubelskieŻyrzyn_PL315</v>
      </c>
      <c r="N510" s="133" t="s">
        <v>736</v>
      </c>
      <c r="O510" s="137" t="str">
        <f t="shared" si="13"/>
        <v>Żyrzyn_PL315</v>
      </c>
      <c r="P510" s="138" t="s">
        <v>921</v>
      </c>
      <c r="Q510" s="138" t="s">
        <v>912</v>
      </c>
      <c r="R510" s="133">
        <v>5</v>
      </c>
      <c r="S510" s="133" t="s">
        <v>79</v>
      </c>
    </row>
    <row r="511" spans="13:19" s="133" customFormat="1" ht="12.75" hidden="1" x14ac:dyDescent="0.25">
      <c r="M511" s="133" t="str">
        <f t="shared" si="14"/>
        <v>ubiegam sięLubuskieBabimost_PL432</v>
      </c>
      <c r="N511" s="133" t="s">
        <v>1511</v>
      </c>
      <c r="O511" s="137" t="str">
        <f t="shared" si="13"/>
        <v>Babimost_PL432</v>
      </c>
      <c r="P511" s="138" t="s">
        <v>1579</v>
      </c>
      <c r="Q511" s="138" t="s">
        <v>1552</v>
      </c>
      <c r="R511" s="133">
        <v>5</v>
      </c>
      <c r="S511" s="133" t="s">
        <v>79</v>
      </c>
    </row>
    <row r="512" spans="13:19" s="133" customFormat="1" ht="12.75" hidden="1" x14ac:dyDescent="0.25">
      <c r="M512" s="133" t="str">
        <f t="shared" si="14"/>
        <v>ubiegam sięLubuskieBledzew_PL431</v>
      </c>
      <c r="N512" s="133" t="s">
        <v>1511</v>
      </c>
      <c r="O512" s="137" t="str">
        <f t="shared" si="13"/>
        <v>Bledzew_PL431</v>
      </c>
      <c r="P512" s="138" t="s">
        <v>1578</v>
      </c>
      <c r="Q512" s="138" t="s">
        <v>1518</v>
      </c>
      <c r="R512" s="133">
        <v>5</v>
      </c>
      <c r="S512" s="133" t="s">
        <v>79</v>
      </c>
    </row>
    <row r="513" spans="13:19" s="133" customFormat="1" ht="12.75" hidden="1" x14ac:dyDescent="0.25">
      <c r="M513" s="133" t="str">
        <f t="shared" si="14"/>
        <v>ubiegam sięLubuskieBobrowice_PL432</v>
      </c>
      <c r="N513" s="133" t="s">
        <v>1511</v>
      </c>
      <c r="O513" s="137" t="str">
        <f t="shared" si="13"/>
        <v>Bobrowice_PL432</v>
      </c>
      <c r="P513" s="138" t="s">
        <v>1579</v>
      </c>
      <c r="Q513" s="138" t="s">
        <v>1538</v>
      </c>
      <c r="R513" s="133">
        <v>5</v>
      </c>
      <c r="S513" s="133" t="s">
        <v>79</v>
      </c>
    </row>
    <row r="514" spans="13:19" s="133" customFormat="1" ht="12.75" hidden="1" x14ac:dyDescent="0.25">
      <c r="M514" s="133" t="str">
        <f t="shared" si="14"/>
        <v>ubiegam sięLubuskieBogdaniec_PL431</v>
      </c>
      <c r="N514" s="133" t="s">
        <v>1511</v>
      </c>
      <c r="O514" s="137" t="str">
        <f t="shared" si="13"/>
        <v>Bogdaniec_PL431</v>
      </c>
      <c r="P514" s="138" t="s">
        <v>1578</v>
      </c>
      <c r="Q514" s="138" t="s">
        <v>1512</v>
      </c>
      <c r="R514" s="133">
        <v>5</v>
      </c>
      <c r="S514" s="133" t="s">
        <v>79</v>
      </c>
    </row>
    <row r="515" spans="13:19" s="133" customFormat="1" ht="12.75" hidden="1" x14ac:dyDescent="0.25">
      <c r="M515" s="133" t="str">
        <f t="shared" si="14"/>
        <v>ubiegam sięLubuskieBojadła_PL432</v>
      </c>
      <c r="N515" s="133" t="s">
        <v>1511</v>
      </c>
      <c r="O515" s="137" t="str">
        <f t="shared" si="13"/>
        <v>Bojadła_PL432</v>
      </c>
      <c r="P515" s="138" t="s">
        <v>1579</v>
      </c>
      <c r="Q515" s="138" t="s">
        <v>1553</v>
      </c>
      <c r="R515" s="133">
        <v>5</v>
      </c>
      <c r="S515" s="133" t="s">
        <v>79</v>
      </c>
    </row>
    <row r="516" spans="13:19" s="133" customFormat="1" ht="12.75" hidden="1" x14ac:dyDescent="0.25">
      <c r="M516" s="133" t="str">
        <f t="shared" si="14"/>
        <v>ubiegam sięLubuskieBrody_PL432</v>
      </c>
      <c r="N516" s="133" t="s">
        <v>1511</v>
      </c>
      <c r="O516" s="137" t="str">
        <f t="shared" si="13"/>
        <v>Brody_PL432</v>
      </c>
      <c r="P516" s="138" t="s">
        <v>1579</v>
      </c>
      <c r="Q516" s="138" t="s">
        <v>1066</v>
      </c>
      <c r="R516" s="133">
        <v>5</v>
      </c>
      <c r="S516" s="133" t="s">
        <v>79</v>
      </c>
    </row>
    <row r="517" spans="13:19" s="133" customFormat="1" ht="12.75" hidden="1" x14ac:dyDescent="0.25">
      <c r="M517" s="133" t="str">
        <f t="shared" si="14"/>
        <v>ubiegam sięLubuskieBrzeźnica_PL432</v>
      </c>
      <c r="N517" s="133" t="s">
        <v>1511</v>
      </c>
      <c r="O517" s="137" t="str">
        <f t="shared" ref="O517:O580" si="15">Q517&amp;P517</f>
        <v>Brzeźnica_PL432</v>
      </c>
      <c r="P517" s="138" t="s">
        <v>1579</v>
      </c>
      <c r="Q517" s="138" t="s">
        <v>612</v>
      </c>
      <c r="R517" s="133">
        <v>5</v>
      </c>
      <c r="S517" s="133" t="s">
        <v>79</v>
      </c>
    </row>
    <row r="518" spans="13:19" s="133" customFormat="1" ht="12.75" hidden="1" x14ac:dyDescent="0.25">
      <c r="M518" s="133" t="str">
        <f t="shared" ref="M518:M581" si="16">S518&amp;N518&amp;O518</f>
        <v>ubiegam sięLubuskieBytnica_PL432</v>
      </c>
      <c r="N518" s="133" t="s">
        <v>1511</v>
      </c>
      <c r="O518" s="137" t="str">
        <f t="shared" si="15"/>
        <v>Bytnica_PL432</v>
      </c>
      <c r="P518" s="138" t="s">
        <v>1579</v>
      </c>
      <c r="Q518" s="138" t="s">
        <v>1539</v>
      </c>
      <c r="R518" s="133">
        <v>5</v>
      </c>
      <c r="S518" s="133" t="s">
        <v>79</v>
      </c>
    </row>
    <row r="519" spans="13:19" s="133" customFormat="1" ht="12.75" hidden="1" x14ac:dyDescent="0.25">
      <c r="M519" s="133" t="str">
        <f t="shared" si="16"/>
        <v>ubiegam sięLubuskieBytom Odrzański_PL432</v>
      </c>
      <c r="N519" s="133" t="s">
        <v>1511</v>
      </c>
      <c r="O519" s="137" t="str">
        <f t="shared" si="15"/>
        <v>Bytom Odrzański_PL432</v>
      </c>
      <c r="P519" s="138" t="s">
        <v>1579</v>
      </c>
      <c r="Q519" s="138" t="s">
        <v>1542</v>
      </c>
      <c r="R519" s="133">
        <v>5</v>
      </c>
      <c r="S519" s="133" t="s">
        <v>79</v>
      </c>
    </row>
    <row r="520" spans="13:19" s="133" customFormat="1" ht="12.75" hidden="1" x14ac:dyDescent="0.25">
      <c r="M520" s="133" t="str">
        <f t="shared" si="16"/>
        <v>ubiegam sięLubuskieCybinka_PL431</v>
      </c>
      <c r="N520" s="133" t="s">
        <v>1511</v>
      </c>
      <c r="O520" s="137" t="str">
        <f t="shared" si="15"/>
        <v>Cybinka_PL431</v>
      </c>
      <c r="P520" s="138" t="s">
        <v>1578</v>
      </c>
      <c r="Q520" s="138" t="s">
        <v>1524</v>
      </c>
      <c r="R520" s="133">
        <v>5</v>
      </c>
      <c r="S520" s="133" t="s">
        <v>79</v>
      </c>
    </row>
    <row r="521" spans="13:19" s="133" customFormat="1" ht="12.75" hidden="1" x14ac:dyDescent="0.25">
      <c r="M521" s="133" t="str">
        <f t="shared" si="16"/>
        <v>ubiegam sięLubuskieCzerwieńsk_PL432</v>
      </c>
      <c r="N521" s="133" t="s">
        <v>1511</v>
      </c>
      <c r="O521" s="137" t="str">
        <f t="shared" si="15"/>
        <v>Czerwieńsk_PL432</v>
      </c>
      <c r="P521" s="138" t="s">
        <v>1579</v>
      </c>
      <c r="Q521" s="138" t="s">
        <v>1554</v>
      </c>
      <c r="R521" s="133">
        <v>5</v>
      </c>
      <c r="S521" s="133" t="s">
        <v>79</v>
      </c>
    </row>
    <row r="522" spans="13:19" s="133" customFormat="1" ht="12.75" hidden="1" x14ac:dyDescent="0.25">
      <c r="M522" s="133" t="str">
        <f t="shared" si="16"/>
        <v>ubiegam sięLubuskieDąbie_PL432</v>
      </c>
      <c r="N522" s="133" t="s">
        <v>1511</v>
      </c>
      <c r="O522" s="137" t="str">
        <f t="shared" si="15"/>
        <v>Dąbie_PL432</v>
      </c>
      <c r="P522" s="138" t="s">
        <v>1579</v>
      </c>
      <c r="Q522" s="138" t="s">
        <v>1282</v>
      </c>
      <c r="R522" s="133">
        <v>5</v>
      </c>
      <c r="S522" s="133" t="s">
        <v>79</v>
      </c>
    </row>
    <row r="523" spans="13:19" s="133" customFormat="1" ht="12.75" hidden="1" x14ac:dyDescent="0.25">
      <c r="M523" s="133" t="str">
        <f t="shared" si="16"/>
        <v>ubiegam sięLubuskieDeszczno_PL431</v>
      </c>
      <c r="N523" s="133" t="s">
        <v>1511</v>
      </c>
      <c r="O523" s="137" t="str">
        <f t="shared" si="15"/>
        <v>Deszczno_PL431</v>
      </c>
      <c r="P523" s="138" t="s">
        <v>1578</v>
      </c>
      <c r="Q523" s="138" t="s">
        <v>1513</v>
      </c>
      <c r="R523" s="133">
        <v>5</v>
      </c>
      <c r="S523" s="133" t="s">
        <v>79</v>
      </c>
    </row>
    <row r="524" spans="13:19" s="133" customFormat="1" ht="12.75" hidden="1" x14ac:dyDescent="0.25">
      <c r="M524" s="133" t="str">
        <f t="shared" si="16"/>
        <v>ubiegam sięLubuskieDobiegniew_PL431</v>
      </c>
      <c r="N524" s="133" t="s">
        <v>1511</v>
      </c>
      <c r="O524" s="137" t="str">
        <f t="shared" si="15"/>
        <v>Dobiegniew_PL431</v>
      </c>
      <c r="P524" s="138" t="s">
        <v>1578</v>
      </c>
      <c r="Q524" s="138" t="s">
        <v>1528</v>
      </c>
      <c r="R524" s="133">
        <v>5</v>
      </c>
      <c r="S524" s="133" t="s">
        <v>79</v>
      </c>
    </row>
    <row r="525" spans="13:19" s="133" customFormat="1" ht="12.75" hidden="1" x14ac:dyDescent="0.25">
      <c r="M525" s="133" t="str">
        <f t="shared" si="16"/>
        <v>ubiegam sięLubuskieDrezdenko_PL431</v>
      </c>
      <c r="N525" s="133" t="s">
        <v>1511</v>
      </c>
      <c r="O525" s="137" t="str">
        <f t="shared" si="15"/>
        <v>Drezdenko_PL431</v>
      </c>
      <c r="P525" s="138" t="s">
        <v>1578</v>
      </c>
      <c r="Q525" s="138" t="s">
        <v>1529</v>
      </c>
      <c r="R525" s="133">
        <v>5</v>
      </c>
      <c r="S525" s="133" t="s">
        <v>79</v>
      </c>
    </row>
    <row r="526" spans="13:19" s="133" customFormat="1" ht="12.75" hidden="1" x14ac:dyDescent="0.25">
      <c r="M526" s="133" t="str">
        <f t="shared" si="16"/>
        <v>ubiegam sięLubuskieGozdnica_PL432</v>
      </c>
      <c r="N526" s="133" t="s">
        <v>1511</v>
      </c>
      <c r="O526" s="137" t="str">
        <f t="shared" si="15"/>
        <v>Gozdnica_PL432</v>
      </c>
      <c r="P526" s="138" t="s">
        <v>1579</v>
      </c>
      <c r="Q526" s="138" t="s">
        <v>1562</v>
      </c>
      <c r="R526" s="133">
        <v>5</v>
      </c>
      <c r="S526" s="133" t="s">
        <v>79</v>
      </c>
    </row>
    <row r="527" spans="13:19" s="133" customFormat="1" ht="12.75" hidden="1" x14ac:dyDescent="0.25">
      <c r="M527" s="133" t="str">
        <f t="shared" si="16"/>
        <v>ubiegam sięLubuskieGórzyca_PL431</v>
      </c>
      <c r="N527" s="133" t="s">
        <v>1511</v>
      </c>
      <c r="O527" s="137" t="str">
        <f t="shared" si="15"/>
        <v>Górzyca_PL431</v>
      </c>
      <c r="P527" s="138" t="s">
        <v>1578</v>
      </c>
      <c r="Q527" s="138" t="s">
        <v>1525</v>
      </c>
      <c r="R527" s="133">
        <v>5</v>
      </c>
      <c r="S527" s="133" t="s">
        <v>79</v>
      </c>
    </row>
    <row r="528" spans="13:19" s="133" customFormat="1" ht="12.75" hidden="1" x14ac:dyDescent="0.25">
      <c r="M528" s="133" t="str">
        <f t="shared" si="16"/>
        <v>ubiegam sięLubuskieGubin_PL432</v>
      </c>
      <c r="N528" s="133" t="s">
        <v>1511</v>
      </c>
      <c r="O528" s="137" t="str">
        <f t="shared" si="15"/>
        <v>Gubin_PL432</v>
      </c>
      <c r="P528" s="138" t="s">
        <v>1579</v>
      </c>
      <c r="Q528" s="138" t="s">
        <v>1540</v>
      </c>
      <c r="R528" s="133">
        <v>5</v>
      </c>
      <c r="S528" s="133" t="s">
        <v>79</v>
      </c>
    </row>
    <row r="529" spans="13:19" s="133" customFormat="1" ht="12.75" hidden="1" x14ac:dyDescent="0.25">
      <c r="M529" s="133" t="str">
        <f t="shared" si="16"/>
        <v>ubiegam sięLubuskieIłowa_PL432</v>
      </c>
      <c r="N529" s="133" t="s">
        <v>1511</v>
      </c>
      <c r="O529" s="137" t="str">
        <f t="shared" si="15"/>
        <v>Iłowa_PL432</v>
      </c>
      <c r="P529" s="138" t="s">
        <v>1579</v>
      </c>
      <c r="Q529" s="138" t="s">
        <v>1563</v>
      </c>
      <c r="R529" s="133">
        <v>5</v>
      </c>
      <c r="S529" s="133" t="s">
        <v>79</v>
      </c>
    </row>
    <row r="530" spans="13:19" s="133" customFormat="1" ht="12.75" hidden="1" x14ac:dyDescent="0.25">
      <c r="M530" s="133" t="str">
        <f t="shared" si="16"/>
        <v>ubiegam sięLubuskieJasień_PL432</v>
      </c>
      <c r="N530" s="133" t="s">
        <v>1511</v>
      </c>
      <c r="O530" s="137" t="str">
        <f t="shared" si="15"/>
        <v>Jasień_PL432</v>
      </c>
      <c r="P530" s="138" t="s">
        <v>1579</v>
      </c>
      <c r="Q530" s="138" t="s">
        <v>1569</v>
      </c>
      <c r="R530" s="133">
        <v>5</v>
      </c>
      <c r="S530" s="133" t="s">
        <v>79</v>
      </c>
    </row>
    <row r="531" spans="13:19" s="133" customFormat="1" ht="12.75" hidden="1" x14ac:dyDescent="0.25">
      <c r="M531" s="133" t="str">
        <f t="shared" si="16"/>
        <v>ubiegam sięLubuskieKargowa_PL432</v>
      </c>
      <c r="N531" s="133" t="s">
        <v>1511</v>
      </c>
      <c r="O531" s="137" t="str">
        <f t="shared" si="15"/>
        <v>Kargowa_PL432</v>
      </c>
      <c r="P531" s="138" t="s">
        <v>1579</v>
      </c>
      <c r="Q531" s="138" t="s">
        <v>1555</v>
      </c>
      <c r="R531" s="133">
        <v>5</v>
      </c>
      <c r="S531" s="133" t="s">
        <v>79</v>
      </c>
    </row>
    <row r="532" spans="13:19" s="133" customFormat="1" ht="12.75" hidden="1" x14ac:dyDescent="0.25">
      <c r="M532" s="133" t="str">
        <f t="shared" si="16"/>
        <v>ubiegam sięLubuskieKłodawa_PL431</v>
      </c>
      <c r="N532" s="133" t="s">
        <v>1511</v>
      </c>
      <c r="O532" s="137" t="str">
        <f t="shared" si="15"/>
        <v>Kłodawa_PL431</v>
      </c>
      <c r="P532" s="138" t="s">
        <v>1578</v>
      </c>
      <c r="Q532" s="138" t="s">
        <v>1514</v>
      </c>
      <c r="R532" s="133">
        <v>5</v>
      </c>
      <c r="S532" s="133" t="s">
        <v>79</v>
      </c>
    </row>
    <row r="533" spans="13:19" s="133" customFormat="1" ht="12.75" hidden="1" x14ac:dyDescent="0.25">
      <c r="M533" s="133" t="str">
        <f t="shared" si="16"/>
        <v>ubiegam sięLubuskieKolsko_PL432</v>
      </c>
      <c r="N533" s="133" t="s">
        <v>1511</v>
      </c>
      <c r="O533" s="137" t="str">
        <f t="shared" si="15"/>
        <v>Kolsko_PL432</v>
      </c>
      <c r="P533" s="138" t="s">
        <v>1579</v>
      </c>
      <c r="Q533" s="138" t="s">
        <v>1543</v>
      </c>
      <c r="R533" s="133">
        <v>5</v>
      </c>
      <c r="S533" s="133" t="s">
        <v>79</v>
      </c>
    </row>
    <row r="534" spans="13:19" s="133" customFormat="1" ht="12.75" hidden="1" x14ac:dyDescent="0.25">
      <c r="M534" s="133" t="str">
        <f t="shared" si="16"/>
        <v>ubiegam sięLubuskieKożuchów_PL432</v>
      </c>
      <c r="N534" s="133" t="s">
        <v>1511</v>
      </c>
      <c r="O534" s="137" t="str">
        <f t="shared" si="15"/>
        <v>Kożuchów_PL432</v>
      </c>
      <c r="P534" s="138" t="s">
        <v>1579</v>
      </c>
      <c r="Q534" s="138" t="s">
        <v>1544</v>
      </c>
      <c r="R534" s="133">
        <v>5</v>
      </c>
      <c r="S534" s="133" t="s">
        <v>79</v>
      </c>
    </row>
    <row r="535" spans="13:19" s="133" customFormat="1" ht="12.75" hidden="1" x14ac:dyDescent="0.25">
      <c r="M535" s="133" t="str">
        <f t="shared" si="16"/>
        <v>ubiegam sięLubuskieKrosno Odrzańskie_PL432</v>
      </c>
      <c r="N535" s="133" t="s">
        <v>1511</v>
      </c>
      <c r="O535" s="137" t="str">
        <f t="shared" si="15"/>
        <v>Krosno Odrzańskie_PL432</v>
      </c>
      <c r="P535" s="138" t="s">
        <v>1579</v>
      </c>
      <c r="Q535" s="138" t="s">
        <v>1541</v>
      </c>
      <c r="R535" s="133">
        <v>5</v>
      </c>
      <c r="S535" s="133" t="s">
        <v>79</v>
      </c>
    </row>
    <row r="536" spans="13:19" s="133" customFormat="1" ht="12.75" hidden="1" x14ac:dyDescent="0.25">
      <c r="M536" s="133" t="str">
        <f t="shared" si="16"/>
        <v>ubiegam sięLubuskieKrzeszyce_PL431</v>
      </c>
      <c r="N536" s="133" t="s">
        <v>1511</v>
      </c>
      <c r="O536" s="137" t="str">
        <f t="shared" si="15"/>
        <v>Krzeszyce_PL431</v>
      </c>
      <c r="P536" s="138" t="s">
        <v>1578</v>
      </c>
      <c r="Q536" s="138" t="s">
        <v>1533</v>
      </c>
      <c r="R536" s="133">
        <v>5</v>
      </c>
      <c r="S536" s="133" t="s">
        <v>79</v>
      </c>
    </row>
    <row r="537" spans="13:19" s="133" customFormat="1" ht="12.75" hidden="1" x14ac:dyDescent="0.25">
      <c r="M537" s="133" t="str">
        <f t="shared" si="16"/>
        <v>ubiegam sięLubuskieLipinki Łużyckie_PL432</v>
      </c>
      <c r="N537" s="133" t="s">
        <v>1511</v>
      </c>
      <c r="O537" s="137" t="str">
        <f t="shared" si="15"/>
        <v>Lipinki Łużyckie_PL432</v>
      </c>
      <c r="P537" s="138" t="s">
        <v>1579</v>
      </c>
      <c r="Q537" s="138" t="s">
        <v>1570</v>
      </c>
      <c r="R537" s="133">
        <v>5</v>
      </c>
      <c r="S537" s="133" t="s">
        <v>79</v>
      </c>
    </row>
    <row r="538" spans="13:19" s="133" customFormat="1" ht="12.75" hidden="1" x14ac:dyDescent="0.25">
      <c r="M538" s="133" t="str">
        <f t="shared" si="16"/>
        <v>ubiegam sięLubuskieLubiszyn_PL431</v>
      </c>
      <c r="N538" s="133" t="s">
        <v>1511</v>
      </c>
      <c r="O538" s="137" t="str">
        <f t="shared" si="15"/>
        <v>Lubiszyn_PL431</v>
      </c>
      <c r="P538" s="138" t="s">
        <v>1578</v>
      </c>
      <c r="Q538" s="138" t="s">
        <v>1515</v>
      </c>
      <c r="R538" s="133">
        <v>5</v>
      </c>
      <c r="S538" s="133" t="s">
        <v>79</v>
      </c>
    </row>
    <row r="539" spans="13:19" s="133" customFormat="1" ht="12.75" hidden="1" x14ac:dyDescent="0.25">
      <c r="M539" s="133" t="str">
        <f t="shared" si="16"/>
        <v>ubiegam sięLubuskieLubniewice_PL431</v>
      </c>
      <c r="N539" s="133" t="s">
        <v>1511</v>
      </c>
      <c r="O539" s="137" t="str">
        <f t="shared" si="15"/>
        <v>Lubniewice_PL431</v>
      </c>
      <c r="P539" s="138" t="s">
        <v>1578</v>
      </c>
      <c r="Q539" s="138" t="s">
        <v>1534</v>
      </c>
      <c r="R539" s="133">
        <v>5</v>
      </c>
      <c r="S539" s="133" t="s">
        <v>79</v>
      </c>
    </row>
    <row r="540" spans="13:19" s="133" customFormat="1" ht="12.75" hidden="1" x14ac:dyDescent="0.25">
      <c r="M540" s="133" t="str">
        <f t="shared" si="16"/>
        <v>ubiegam sięLubuskieLubrza_PL432</v>
      </c>
      <c r="N540" s="133" t="s">
        <v>1511</v>
      </c>
      <c r="O540" s="137" t="str">
        <f t="shared" si="15"/>
        <v>Lubrza_PL432</v>
      </c>
      <c r="P540" s="138" t="s">
        <v>1579</v>
      </c>
      <c r="Q540" s="138" t="s">
        <v>1548</v>
      </c>
      <c r="R540" s="133">
        <v>5</v>
      </c>
      <c r="S540" s="133" t="s">
        <v>79</v>
      </c>
    </row>
    <row r="541" spans="13:19" s="133" customFormat="1" ht="12.75" hidden="1" x14ac:dyDescent="0.25">
      <c r="M541" s="133" t="str">
        <f t="shared" si="16"/>
        <v>ubiegam sięLubuskieŁagów_PL432</v>
      </c>
      <c r="N541" s="133" t="s">
        <v>1511</v>
      </c>
      <c r="O541" s="137" t="str">
        <f t="shared" si="15"/>
        <v>Łagów_PL432</v>
      </c>
      <c r="P541" s="138" t="s">
        <v>1579</v>
      </c>
      <c r="Q541" s="138" t="s">
        <v>1042</v>
      </c>
      <c r="R541" s="133">
        <v>5</v>
      </c>
      <c r="S541" s="133" t="s">
        <v>79</v>
      </c>
    </row>
    <row r="542" spans="13:19" s="133" customFormat="1" ht="12.75" hidden="1" x14ac:dyDescent="0.25">
      <c r="M542" s="133" t="str">
        <f t="shared" si="16"/>
        <v>ubiegam sięLubuskieMałomice_PL432</v>
      </c>
      <c r="N542" s="133" t="s">
        <v>1511</v>
      </c>
      <c r="O542" s="137" t="str">
        <f t="shared" si="15"/>
        <v>Małomice_PL432</v>
      </c>
      <c r="P542" s="138" t="s">
        <v>1579</v>
      </c>
      <c r="Q542" s="138" t="s">
        <v>1564</v>
      </c>
      <c r="R542" s="133">
        <v>5</v>
      </c>
      <c r="S542" s="133" t="s">
        <v>79</v>
      </c>
    </row>
    <row r="543" spans="13:19" s="133" customFormat="1" ht="12.75" hidden="1" x14ac:dyDescent="0.25">
      <c r="M543" s="133" t="str">
        <f t="shared" si="16"/>
        <v>ubiegam sięLubuskieMaszewo_PL432</v>
      </c>
      <c r="N543" s="133" t="s">
        <v>1511</v>
      </c>
      <c r="O543" s="137" t="str">
        <f t="shared" si="15"/>
        <v>Maszewo_PL432</v>
      </c>
      <c r="P543" s="138" t="s">
        <v>1579</v>
      </c>
      <c r="Q543" s="138" t="s">
        <v>1486</v>
      </c>
      <c r="R543" s="133">
        <v>5</v>
      </c>
      <c r="S543" s="133" t="s">
        <v>79</v>
      </c>
    </row>
    <row r="544" spans="13:19" s="133" customFormat="1" ht="12.75" hidden="1" x14ac:dyDescent="0.25">
      <c r="M544" s="133" t="str">
        <f t="shared" si="16"/>
        <v>ubiegam sięLubuskieMiędzyrzecz_PL431</v>
      </c>
      <c r="N544" s="133" t="s">
        <v>1511</v>
      </c>
      <c r="O544" s="137" t="str">
        <f t="shared" si="15"/>
        <v>Międzyrzecz_PL431</v>
      </c>
      <c r="P544" s="138" t="s">
        <v>1578</v>
      </c>
      <c r="Q544" s="138" t="s">
        <v>1519</v>
      </c>
      <c r="R544" s="133">
        <v>5</v>
      </c>
      <c r="S544" s="133" t="s">
        <v>79</v>
      </c>
    </row>
    <row r="545" spans="13:19" s="133" customFormat="1" ht="12.75" hidden="1" x14ac:dyDescent="0.25">
      <c r="M545" s="133" t="str">
        <f t="shared" si="16"/>
        <v>ubiegam sięLubuskieNiegosławice_PL432</v>
      </c>
      <c r="N545" s="133" t="s">
        <v>1511</v>
      </c>
      <c r="O545" s="137" t="str">
        <f t="shared" si="15"/>
        <v>Niegosławice_PL432</v>
      </c>
      <c r="P545" s="138" t="s">
        <v>1579</v>
      </c>
      <c r="Q545" s="138" t="s">
        <v>1565</v>
      </c>
      <c r="R545" s="133">
        <v>5</v>
      </c>
      <c r="S545" s="133" t="s">
        <v>79</v>
      </c>
    </row>
    <row r="546" spans="13:19" s="133" customFormat="1" ht="12.75" hidden="1" x14ac:dyDescent="0.25">
      <c r="M546" s="133" t="str">
        <f t="shared" si="16"/>
        <v>ubiegam sięLubuskieNowa Sól_PL432</v>
      </c>
      <c r="N546" s="133" t="s">
        <v>1511</v>
      </c>
      <c r="O546" s="137" t="str">
        <f t="shared" si="15"/>
        <v>Nowa Sól_PL432</v>
      </c>
      <c r="P546" s="138" t="s">
        <v>1579</v>
      </c>
      <c r="Q546" s="138" t="s">
        <v>1545</v>
      </c>
      <c r="R546" s="133">
        <v>5</v>
      </c>
      <c r="S546" s="133" t="s">
        <v>79</v>
      </c>
    </row>
    <row r="547" spans="13:19" s="133" customFormat="1" ht="12.75" hidden="1" x14ac:dyDescent="0.25">
      <c r="M547" s="133" t="str">
        <f t="shared" si="16"/>
        <v>ubiegam sięLubuskieNowe Miasteczko_PL432</v>
      </c>
      <c r="N547" s="133" t="s">
        <v>1511</v>
      </c>
      <c r="O547" s="137" t="str">
        <f t="shared" si="15"/>
        <v>Nowe Miasteczko_PL432</v>
      </c>
      <c r="P547" s="138" t="s">
        <v>1579</v>
      </c>
      <c r="Q547" s="138" t="s">
        <v>1546</v>
      </c>
      <c r="R547" s="133">
        <v>5</v>
      </c>
      <c r="S547" s="133" t="s">
        <v>79</v>
      </c>
    </row>
    <row r="548" spans="13:19" s="133" customFormat="1" ht="12.75" hidden="1" x14ac:dyDescent="0.25">
      <c r="M548" s="133" t="str">
        <f t="shared" si="16"/>
        <v>ubiegam sięLubuskieNowogród Bobrzański_PL432</v>
      </c>
      <c r="N548" s="133" t="s">
        <v>1511</v>
      </c>
      <c r="O548" s="137" t="str">
        <f t="shared" si="15"/>
        <v>Nowogród Bobrzański_PL432</v>
      </c>
      <c r="P548" s="138" t="s">
        <v>1579</v>
      </c>
      <c r="Q548" s="138" t="s">
        <v>1556</v>
      </c>
      <c r="R548" s="133">
        <v>5</v>
      </c>
      <c r="S548" s="133" t="s">
        <v>79</v>
      </c>
    </row>
    <row r="549" spans="13:19" s="133" customFormat="1" ht="12.75" hidden="1" x14ac:dyDescent="0.25">
      <c r="M549" s="133" t="str">
        <f t="shared" si="16"/>
        <v>ubiegam sięLubuskieOśno Lubuskie_PL431</v>
      </c>
      <c r="N549" s="133" t="s">
        <v>1511</v>
      </c>
      <c r="O549" s="137" t="str">
        <f t="shared" si="15"/>
        <v>Ośno Lubuskie_PL431</v>
      </c>
      <c r="P549" s="138" t="s">
        <v>1578</v>
      </c>
      <c r="Q549" s="138" t="s">
        <v>1526</v>
      </c>
      <c r="R549" s="133">
        <v>5</v>
      </c>
      <c r="S549" s="133" t="s">
        <v>79</v>
      </c>
    </row>
    <row r="550" spans="13:19" s="133" customFormat="1" ht="12.75" hidden="1" x14ac:dyDescent="0.25">
      <c r="M550" s="133" t="str">
        <f t="shared" si="16"/>
        <v>ubiegam sięLubuskiePrzewóz_PL432</v>
      </c>
      <c r="N550" s="133" t="s">
        <v>1511</v>
      </c>
      <c r="O550" s="137" t="str">
        <f t="shared" si="15"/>
        <v>Przewóz_PL432</v>
      </c>
      <c r="P550" s="138" t="s">
        <v>1579</v>
      </c>
      <c r="Q550" s="138" t="s">
        <v>1571</v>
      </c>
      <c r="R550" s="133">
        <v>5</v>
      </c>
      <c r="S550" s="133" t="s">
        <v>79</v>
      </c>
    </row>
    <row r="551" spans="13:19" s="133" customFormat="1" ht="12.75" hidden="1" x14ac:dyDescent="0.25">
      <c r="M551" s="133" t="str">
        <f t="shared" si="16"/>
        <v>ubiegam sięLubuskiePrzytoczna_PL431</v>
      </c>
      <c r="N551" s="133" t="s">
        <v>1511</v>
      </c>
      <c r="O551" s="137" t="str">
        <f t="shared" si="15"/>
        <v>Przytoczna_PL431</v>
      </c>
      <c r="P551" s="138" t="s">
        <v>1578</v>
      </c>
      <c r="Q551" s="138" t="s">
        <v>1520</v>
      </c>
      <c r="R551" s="133">
        <v>5</v>
      </c>
      <c r="S551" s="133" t="s">
        <v>79</v>
      </c>
    </row>
    <row r="552" spans="13:19" s="133" customFormat="1" ht="12.75" hidden="1" x14ac:dyDescent="0.25">
      <c r="M552" s="133" t="str">
        <f t="shared" si="16"/>
        <v>ubiegam sięLubuskiePszczew_PL431</v>
      </c>
      <c r="N552" s="133" t="s">
        <v>1511</v>
      </c>
      <c r="O552" s="137" t="str">
        <f t="shared" si="15"/>
        <v>Pszczew_PL431</v>
      </c>
      <c r="P552" s="138" t="s">
        <v>1578</v>
      </c>
      <c r="Q552" s="138" t="s">
        <v>1521</v>
      </c>
      <c r="R552" s="133">
        <v>5</v>
      </c>
      <c r="S552" s="133" t="s">
        <v>79</v>
      </c>
    </row>
    <row r="553" spans="13:19" s="133" customFormat="1" ht="12.75" hidden="1" x14ac:dyDescent="0.25">
      <c r="M553" s="133" t="str">
        <f t="shared" si="16"/>
        <v>ubiegam sięLubuskieRzepin_PL431</v>
      </c>
      <c r="N553" s="133" t="s">
        <v>1511</v>
      </c>
      <c r="O553" s="137" t="str">
        <f t="shared" si="15"/>
        <v>Rzepin_PL431</v>
      </c>
      <c r="P553" s="138" t="s">
        <v>1578</v>
      </c>
      <c r="Q553" s="138" t="s">
        <v>1527</v>
      </c>
      <c r="R553" s="133">
        <v>5</v>
      </c>
      <c r="S553" s="133" t="s">
        <v>79</v>
      </c>
    </row>
    <row r="554" spans="13:19" s="133" customFormat="1" ht="12.75" hidden="1" x14ac:dyDescent="0.25">
      <c r="M554" s="133" t="str">
        <f t="shared" si="16"/>
        <v>ubiegam sięLubuskieSantok_PL431</v>
      </c>
      <c r="N554" s="133" t="s">
        <v>1511</v>
      </c>
      <c r="O554" s="137" t="str">
        <f t="shared" si="15"/>
        <v>Santok_PL431</v>
      </c>
      <c r="P554" s="138" t="s">
        <v>1578</v>
      </c>
      <c r="Q554" s="138" t="s">
        <v>1516</v>
      </c>
      <c r="R554" s="133">
        <v>5</v>
      </c>
      <c r="S554" s="133" t="s">
        <v>79</v>
      </c>
    </row>
    <row r="555" spans="13:19" s="133" customFormat="1" ht="12.75" hidden="1" x14ac:dyDescent="0.25">
      <c r="M555" s="133" t="str">
        <f t="shared" si="16"/>
        <v>ubiegam sięLubuskieSiedlisko_PL432</v>
      </c>
      <c r="N555" s="133" t="s">
        <v>1511</v>
      </c>
      <c r="O555" s="137" t="str">
        <f t="shared" si="15"/>
        <v>Siedlisko_PL432</v>
      </c>
      <c r="P555" s="138" t="s">
        <v>1579</v>
      </c>
      <c r="Q555" s="138" t="s">
        <v>1547</v>
      </c>
      <c r="R555" s="133">
        <v>5</v>
      </c>
      <c r="S555" s="133" t="s">
        <v>79</v>
      </c>
    </row>
    <row r="556" spans="13:19" s="133" customFormat="1" ht="12.75" hidden="1" x14ac:dyDescent="0.25">
      <c r="M556" s="133" t="str">
        <f t="shared" si="16"/>
        <v>ubiegam sięLubuskieSkąpe_PL432</v>
      </c>
      <c r="N556" s="133" t="s">
        <v>1511</v>
      </c>
      <c r="O556" s="137" t="str">
        <f t="shared" si="15"/>
        <v>Skąpe_PL432</v>
      </c>
      <c r="P556" s="138" t="s">
        <v>1579</v>
      </c>
      <c r="Q556" s="138" t="s">
        <v>1549</v>
      </c>
      <c r="R556" s="133">
        <v>5</v>
      </c>
      <c r="S556" s="133" t="s">
        <v>79</v>
      </c>
    </row>
    <row r="557" spans="13:19" s="133" customFormat="1" ht="12.75" hidden="1" x14ac:dyDescent="0.25">
      <c r="M557" s="133" t="str">
        <f t="shared" si="16"/>
        <v>ubiegam sięLubuskieSkwierzyna_PL431</v>
      </c>
      <c r="N557" s="133" t="s">
        <v>1511</v>
      </c>
      <c r="O557" s="137" t="str">
        <f t="shared" si="15"/>
        <v>Skwierzyna_PL431</v>
      </c>
      <c r="P557" s="138" t="s">
        <v>1578</v>
      </c>
      <c r="Q557" s="138" t="s">
        <v>1522</v>
      </c>
      <c r="R557" s="133">
        <v>5</v>
      </c>
      <c r="S557" s="133" t="s">
        <v>79</v>
      </c>
    </row>
    <row r="558" spans="13:19" s="133" customFormat="1" ht="12.75" hidden="1" x14ac:dyDescent="0.25">
      <c r="M558" s="133" t="str">
        <f t="shared" si="16"/>
        <v>ubiegam sięLubuskieSława_PL432</v>
      </c>
      <c r="N558" s="133" t="s">
        <v>1511</v>
      </c>
      <c r="O558" s="137" t="str">
        <f t="shared" si="15"/>
        <v>Sława_PL432</v>
      </c>
      <c r="P558" s="138" t="s">
        <v>1579</v>
      </c>
      <c r="Q558" s="138" t="s">
        <v>1575</v>
      </c>
      <c r="R558" s="133">
        <v>5</v>
      </c>
      <c r="S558" s="133" t="s">
        <v>79</v>
      </c>
    </row>
    <row r="559" spans="13:19" s="133" customFormat="1" ht="12.75" hidden="1" x14ac:dyDescent="0.25">
      <c r="M559" s="133" t="str">
        <f t="shared" si="16"/>
        <v>ubiegam sięLubuskieSłońsk_PL431</v>
      </c>
      <c r="N559" s="133" t="s">
        <v>1511</v>
      </c>
      <c r="O559" s="137" t="str">
        <f t="shared" si="15"/>
        <v>Słońsk_PL431</v>
      </c>
      <c r="P559" s="138" t="s">
        <v>1578</v>
      </c>
      <c r="Q559" s="138" t="s">
        <v>1535</v>
      </c>
      <c r="R559" s="133">
        <v>5</v>
      </c>
      <c r="S559" s="133" t="s">
        <v>79</v>
      </c>
    </row>
    <row r="560" spans="13:19" s="133" customFormat="1" ht="12.75" hidden="1" x14ac:dyDescent="0.25">
      <c r="M560" s="133" t="str">
        <f t="shared" si="16"/>
        <v>ubiegam sięLubuskieStare Kurowo_PL431</v>
      </c>
      <c r="N560" s="133" t="s">
        <v>1511</v>
      </c>
      <c r="O560" s="137" t="str">
        <f t="shared" si="15"/>
        <v>Stare Kurowo_PL431</v>
      </c>
      <c r="P560" s="138" t="s">
        <v>1578</v>
      </c>
      <c r="Q560" s="138" t="s">
        <v>1530</v>
      </c>
      <c r="R560" s="133">
        <v>5</v>
      </c>
      <c r="S560" s="133" t="s">
        <v>79</v>
      </c>
    </row>
    <row r="561" spans="13:19" s="133" customFormat="1" ht="12.75" hidden="1" x14ac:dyDescent="0.25">
      <c r="M561" s="133" t="str">
        <f t="shared" si="16"/>
        <v>ubiegam sięLubuskieStrzelce Krajeńskie_PL431</v>
      </c>
      <c r="N561" s="133" t="s">
        <v>1511</v>
      </c>
      <c r="O561" s="137" t="str">
        <f t="shared" si="15"/>
        <v>Strzelce Krajeńskie_PL431</v>
      </c>
      <c r="P561" s="138" t="s">
        <v>1578</v>
      </c>
      <c r="Q561" s="138" t="s">
        <v>1531</v>
      </c>
      <c r="R561" s="133">
        <v>5</v>
      </c>
      <c r="S561" s="133" t="s">
        <v>79</v>
      </c>
    </row>
    <row r="562" spans="13:19" s="133" customFormat="1" ht="12.75" hidden="1" x14ac:dyDescent="0.25">
      <c r="M562" s="133" t="str">
        <f t="shared" si="16"/>
        <v>ubiegam sięLubuskieSulechów_PL432</v>
      </c>
      <c r="N562" s="133" t="s">
        <v>1511</v>
      </c>
      <c r="O562" s="137" t="str">
        <f t="shared" si="15"/>
        <v>Sulechów_PL432</v>
      </c>
      <c r="P562" s="138" t="s">
        <v>1579</v>
      </c>
      <c r="Q562" s="138" t="s">
        <v>1557</v>
      </c>
      <c r="R562" s="133">
        <v>5</v>
      </c>
      <c r="S562" s="133" t="s">
        <v>79</v>
      </c>
    </row>
    <row r="563" spans="13:19" s="133" customFormat="1" ht="12.75" hidden="1" x14ac:dyDescent="0.25">
      <c r="M563" s="133" t="str">
        <f t="shared" si="16"/>
        <v>ubiegam sięLubuskieSulęcin_PL431</v>
      </c>
      <c r="N563" s="133" t="s">
        <v>1511</v>
      </c>
      <c r="O563" s="137" t="str">
        <f t="shared" si="15"/>
        <v>Sulęcin_PL431</v>
      </c>
      <c r="P563" s="138" t="s">
        <v>1578</v>
      </c>
      <c r="Q563" s="138" t="s">
        <v>1536</v>
      </c>
      <c r="R563" s="133">
        <v>5</v>
      </c>
      <c r="S563" s="133" t="s">
        <v>79</v>
      </c>
    </row>
    <row r="564" spans="13:19" s="133" customFormat="1" ht="12.75" hidden="1" x14ac:dyDescent="0.25">
      <c r="M564" s="133" t="str">
        <f t="shared" si="16"/>
        <v>ubiegam sięLubuskieSzczaniec_PL432</v>
      </c>
      <c r="N564" s="133" t="s">
        <v>1511</v>
      </c>
      <c r="O564" s="137" t="str">
        <f t="shared" si="15"/>
        <v>Szczaniec_PL432</v>
      </c>
      <c r="P564" s="138" t="s">
        <v>1579</v>
      </c>
      <c r="Q564" s="138" t="s">
        <v>1550</v>
      </c>
      <c r="R564" s="133">
        <v>5</v>
      </c>
      <c r="S564" s="133" t="s">
        <v>79</v>
      </c>
    </row>
    <row r="565" spans="13:19" s="133" customFormat="1" ht="12.75" hidden="1" x14ac:dyDescent="0.25">
      <c r="M565" s="133" t="str">
        <f t="shared" si="16"/>
        <v>ubiegam sięLubuskieSzlichtyngowa_PL432</v>
      </c>
      <c r="N565" s="133" t="s">
        <v>1511</v>
      </c>
      <c r="O565" s="137" t="str">
        <f t="shared" si="15"/>
        <v>Szlichtyngowa_PL432</v>
      </c>
      <c r="P565" s="138" t="s">
        <v>1579</v>
      </c>
      <c r="Q565" s="138" t="s">
        <v>1576</v>
      </c>
      <c r="R565" s="133">
        <v>5</v>
      </c>
      <c r="S565" s="133" t="s">
        <v>79</v>
      </c>
    </row>
    <row r="566" spans="13:19" s="133" customFormat="1" ht="12.75" hidden="1" x14ac:dyDescent="0.25">
      <c r="M566" s="133" t="str">
        <f t="shared" si="16"/>
        <v>ubiegam sięLubuskieSzprotawa_PL432</v>
      </c>
      <c r="N566" s="133" t="s">
        <v>1511</v>
      </c>
      <c r="O566" s="137" t="str">
        <f t="shared" si="15"/>
        <v>Szprotawa_PL432</v>
      </c>
      <c r="P566" s="138" t="s">
        <v>1579</v>
      </c>
      <c r="Q566" s="138" t="s">
        <v>1566</v>
      </c>
      <c r="R566" s="133">
        <v>5</v>
      </c>
      <c r="S566" s="133" t="s">
        <v>79</v>
      </c>
    </row>
    <row r="567" spans="13:19" s="133" customFormat="1" ht="12.75" hidden="1" x14ac:dyDescent="0.25">
      <c r="M567" s="133" t="str">
        <f t="shared" si="16"/>
        <v>ubiegam sięLubuskieŚwidnica_PL432</v>
      </c>
      <c r="N567" s="133" t="s">
        <v>1511</v>
      </c>
      <c r="O567" s="137" t="str">
        <f t="shared" si="15"/>
        <v>Świdnica_PL432</v>
      </c>
      <c r="P567" s="138" t="s">
        <v>1579</v>
      </c>
      <c r="Q567" s="138" t="s">
        <v>1558</v>
      </c>
      <c r="R567" s="133">
        <v>5</v>
      </c>
      <c r="S567" s="133" t="s">
        <v>79</v>
      </c>
    </row>
    <row r="568" spans="13:19" s="133" customFormat="1" ht="12.75" hidden="1" x14ac:dyDescent="0.25">
      <c r="M568" s="133" t="str">
        <f t="shared" si="16"/>
        <v>ubiegam sięLubuskieŚwiebodzin_PL432</v>
      </c>
      <c r="N568" s="133" t="s">
        <v>1511</v>
      </c>
      <c r="O568" s="137" t="str">
        <f t="shared" si="15"/>
        <v>Świebodzin_PL432</v>
      </c>
      <c r="P568" s="138" t="s">
        <v>1579</v>
      </c>
      <c r="Q568" s="138" t="s">
        <v>1551</v>
      </c>
      <c r="R568" s="133">
        <v>5</v>
      </c>
      <c r="S568" s="133" t="s">
        <v>79</v>
      </c>
    </row>
    <row r="569" spans="13:19" s="133" customFormat="1" ht="12.75" hidden="1" x14ac:dyDescent="0.25">
      <c r="M569" s="133" t="str">
        <f t="shared" si="16"/>
        <v>ubiegam sięLubuskieTorzym_PL431</v>
      </c>
      <c r="N569" s="133" t="s">
        <v>1511</v>
      </c>
      <c r="O569" s="137" t="str">
        <f t="shared" si="15"/>
        <v>Torzym_PL431</v>
      </c>
      <c r="P569" s="138" t="s">
        <v>1578</v>
      </c>
      <c r="Q569" s="138" t="s">
        <v>1537</v>
      </c>
      <c r="R569" s="133">
        <v>5</v>
      </c>
      <c r="S569" s="133" t="s">
        <v>79</v>
      </c>
    </row>
    <row r="570" spans="13:19" s="133" customFormat="1" ht="12.75" hidden="1" x14ac:dyDescent="0.25">
      <c r="M570" s="133" t="str">
        <f t="shared" si="16"/>
        <v>ubiegam sięLubuskieTrzciel_PL431</v>
      </c>
      <c r="N570" s="133" t="s">
        <v>1511</v>
      </c>
      <c r="O570" s="137" t="str">
        <f t="shared" si="15"/>
        <v>Trzciel_PL431</v>
      </c>
      <c r="P570" s="138" t="s">
        <v>1578</v>
      </c>
      <c r="Q570" s="138" t="s">
        <v>1523</v>
      </c>
      <c r="R570" s="133">
        <v>5</v>
      </c>
      <c r="S570" s="133" t="s">
        <v>79</v>
      </c>
    </row>
    <row r="571" spans="13:19" s="133" customFormat="1" ht="12.75" hidden="1" x14ac:dyDescent="0.25">
      <c r="M571" s="133" t="str">
        <f t="shared" si="16"/>
        <v>ubiegam sięLubuskieTrzebiechów_PL432</v>
      </c>
      <c r="N571" s="133" t="s">
        <v>1511</v>
      </c>
      <c r="O571" s="137" t="str">
        <f t="shared" si="15"/>
        <v>Trzebiechów_PL432</v>
      </c>
      <c r="P571" s="138" t="s">
        <v>1579</v>
      </c>
      <c r="Q571" s="138" t="s">
        <v>1559</v>
      </c>
      <c r="R571" s="133">
        <v>5</v>
      </c>
      <c r="S571" s="133" t="s">
        <v>79</v>
      </c>
    </row>
    <row r="572" spans="13:19" s="133" customFormat="1" ht="12.75" hidden="1" x14ac:dyDescent="0.25">
      <c r="M572" s="133" t="str">
        <f t="shared" si="16"/>
        <v>ubiegam sięLubuskieTrzebiel_PL432</v>
      </c>
      <c r="N572" s="133" t="s">
        <v>1511</v>
      </c>
      <c r="O572" s="137" t="str">
        <f t="shared" si="15"/>
        <v>Trzebiel_PL432</v>
      </c>
      <c r="P572" s="138" t="s">
        <v>1579</v>
      </c>
      <c r="Q572" s="138" t="s">
        <v>1572</v>
      </c>
      <c r="R572" s="133">
        <v>5</v>
      </c>
      <c r="S572" s="133" t="s">
        <v>79</v>
      </c>
    </row>
    <row r="573" spans="13:19" s="133" customFormat="1" ht="12.75" hidden="1" x14ac:dyDescent="0.25">
      <c r="M573" s="133" t="str">
        <f t="shared" si="16"/>
        <v>ubiegam sięLubuskieTuplice_PL432</v>
      </c>
      <c r="N573" s="133" t="s">
        <v>1511</v>
      </c>
      <c r="O573" s="137" t="str">
        <f t="shared" si="15"/>
        <v>Tuplice_PL432</v>
      </c>
      <c r="P573" s="138" t="s">
        <v>1579</v>
      </c>
      <c r="Q573" s="138" t="s">
        <v>1573</v>
      </c>
      <c r="R573" s="133">
        <v>5</v>
      </c>
      <c r="S573" s="133" t="s">
        <v>79</v>
      </c>
    </row>
    <row r="574" spans="13:19" s="133" customFormat="1" ht="12.75" hidden="1" x14ac:dyDescent="0.25">
      <c r="M574" s="133" t="str">
        <f t="shared" si="16"/>
        <v>ubiegam sięLubuskieWitnica_PL431</v>
      </c>
      <c r="N574" s="133" t="s">
        <v>1511</v>
      </c>
      <c r="O574" s="137" t="str">
        <f t="shared" si="15"/>
        <v>Witnica_PL431</v>
      </c>
      <c r="P574" s="138" t="s">
        <v>1578</v>
      </c>
      <c r="Q574" s="138" t="s">
        <v>1517</v>
      </c>
      <c r="R574" s="133">
        <v>5</v>
      </c>
      <c r="S574" s="133" t="s">
        <v>79</v>
      </c>
    </row>
    <row r="575" spans="13:19" s="133" customFormat="1" ht="12.75" hidden="1" x14ac:dyDescent="0.25">
      <c r="M575" s="133" t="str">
        <f t="shared" si="16"/>
        <v>ubiegam sięLubuskieWschowa_PL432</v>
      </c>
      <c r="N575" s="133" t="s">
        <v>1511</v>
      </c>
      <c r="O575" s="137" t="str">
        <f t="shared" si="15"/>
        <v>Wschowa_PL432</v>
      </c>
      <c r="P575" s="138" t="s">
        <v>1579</v>
      </c>
      <c r="Q575" s="138" t="s">
        <v>1577</v>
      </c>
      <c r="R575" s="133">
        <v>5</v>
      </c>
      <c r="S575" s="133" t="s">
        <v>79</v>
      </c>
    </row>
    <row r="576" spans="13:19" s="133" customFormat="1" ht="12.75" hidden="1" x14ac:dyDescent="0.25">
      <c r="M576" s="133" t="str">
        <f t="shared" si="16"/>
        <v>ubiegam sięLubuskieWymiarki_PL432</v>
      </c>
      <c r="N576" s="133" t="s">
        <v>1511</v>
      </c>
      <c r="O576" s="137" t="str">
        <f t="shared" si="15"/>
        <v>Wymiarki_PL432</v>
      </c>
      <c r="P576" s="138" t="s">
        <v>1579</v>
      </c>
      <c r="Q576" s="138" t="s">
        <v>1567</v>
      </c>
      <c r="R576" s="133">
        <v>5</v>
      </c>
      <c r="S576" s="133" t="s">
        <v>79</v>
      </c>
    </row>
    <row r="577" spans="13:19" s="133" customFormat="1" ht="12.75" hidden="1" x14ac:dyDescent="0.25">
      <c r="M577" s="133" t="str">
        <f t="shared" si="16"/>
        <v>ubiegam sięLubuskieZabór_PL432</v>
      </c>
      <c r="N577" s="133" t="s">
        <v>1511</v>
      </c>
      <c r="O577" s="137" t="str">
        <f t="shared" si="15"/>
        <v>Zabór_PL432</v>
      </c>
      <c r="P577" s="138" t="s">
        <v>1579</v>
      </c>
      <c r="Q577" s="138" t="s">
        <v>1560</v>
      </c>
      <c r="R577" s="133">
        <v>5</v>
      </c>
      <c r="S577" s="133" t="s">
        <v>79</v>
      </c>
    </row>
    <row r="578" spans="13:19" s="133" customFormat="1" ht="12.75" hidden="1" x14ac:dyDescent="0.25">
      <c r="M578" s="133" t="str">
        <f t="shared" si="16"/>
        <v>ubiegam sięLubuskieZielona Góra_PL432</v>
      </c>
      <c r="N578" s="133" t="s">
        <v>1511</v>
      </c>
      <c r="O578" s="137" t="str">
        <f t="shared" si="15"/>
        <v>Zielona Góra_PL432</v>
      </c>
      <c r="P578" s="138" t="s">
        <v>1579</v>
      </c>
      <c r="Q578" s="138" t="s">
        <v>1561</v>
      </c>
      <c r="R578" s="133">
        <v>5</v>
      </c>
      <c r="S578" s="133" t="s">
        <v>79</v>
      </c>
    </row>
    <row r="579" spans="13:19" s="133" customFormat="1" ht="12.75" hidden="1" x14ac:dyDescent="0.25">
      <c r="M579" s="133" t="str">
        <f t="shared" si="16"/>
        <v>ubiegam sięLubuskieZwierzyn_PL431</v>
      </c>
      <c r="N579" s="133" t="s">
        <v>1511</v>
      </c>
      <c r="O579" s="137" t="str">
        <f t="shared" si="15"/>
        <v>Zwierzyn_PL431</v>
      </c>
      <c r="P579" s="138" t="s">
        <v>1578</v>
      </c>
      <c r="Q579" s="138" t="s">
        <v>1532</v>
      </c>
      <c r="R579" s="133">
        <v>5</v>
      </c>
      <c r="S579" s="133" t="s">
        <v>79</v>
      </c>
    </row>
    <row r="580" spans="13:19" s="133" customFormat="1" ht="12.75" hidden="1" x14ac:dyDescent="0.25">
      <c r="M580" s="133" t="str">
        <f t="shared" si="16"/>
        <v>ubiegam sięLubuskieŻagań_PL432</v>
      </c>
      <c r="N580" s="133" t="s">
        <v>1511</v>
      </c>
      <c r="O580" s="137" t="str">
        <f t="shared" si="15"/>
        <v>Żagań_PL432</v>
      </c>
      <c r="P580" s="138" t="s">
        <v>1579</v>
      </c>
      <c r="Q580" s="138" t="s">
        <v>1568</v>
      </c>
      <c r="R580" s="133">
        <v>5</v>
      </c>
      <c r="S580" s="133" t="s">
        <v>79</v>
      </c>
    </row>
    <row r="581" spans="13:19" s="133" customFormat="1" ht="12.75" hidden="1" x14ac:dyDescent="0.25">
      <c r="M581" s="133" t="str">
        <f t="shared" si="16"/>
        <v>ubiegam sięLubuskieŻary_PL432</v>
      </c>
      <c r="N581" s="133" t="s">
        <v>1511</v>
      </c>
      <c r="O581" s="137" t="str">
        <f t="shared" ref="O581:O644" si="17">Q581&amp;P581</f>
        <v>Żary_PL432</v>
      </c>
      <c r="P581" s="138" t="s">
        <v>1579</v>
      </c>
      <c r="Q581" s="138" t="s">
        <v>1574</v>
      </c>
      <c r="R581" s="133">
        <v>5</v>
      </c>
      <c r="S581" s="133" t="s">
        <v>79</v>
      </c>
    </row>
    <row r="582" spans="13:19" s="133" customFormat="1" ht="12.75" hidden="1" x14ac:dyDescent="0.25">
      <c r="M582" s="133" t="str">
        <f t="shared" ref="M582:M645" si="18">S582&amp;N582&amp;O582</f>
        <v>ubiegam sięŁódzkieAleksandrów_PL115</v>
      </c>
      <c r="N582" s="133" t="s">
        <v>277</v>
      </c>
      <c r="O582" s="137" t="str">
        <f t="shared" si="17"/>
        <v>Aleksandrów_PL115</v>
      </c>
      <c r="P582" s="138" t="s">
        <v>643</v>
      </c>
      <c r="Q582" s="138" t="s">
        <v>159</v>
      </c>
      <c r="R582" s="133">
        <v>5</v>
      </c>
      <c r="S582" s="133" t="s">
        <v>79</v>
      </c>
    </row>
    <row r="583" spans="13:19" s="133" customFormat="1" ht="12.75" hidden="1" x14ac:dyDescent="0.25">
      <c r="M583" s="133" t="str">
        <f t="shared" si="18"/>
        <v>ubiegam sięŁódzkieBedlno_PL117</v>
      </c>
      <c r="N583" s="133" t="s">
        <v>277</v>
      </c>
      <c r="O583" s="137" t="str">
        <f t="shared" si="17"/>
        <v>Bedlno_PL117</v>
      </c>
      <c r="P583" s="138" t="s">
        <v>645</v>
      </c>
      <c r="Q583" s="138" t="s">
        <v>238</v>
      </c>
      <c r="R583" s="133">
        <v>5</v>
      </c>
      <c r="S583" s="133" t="s">
        <v>79</v>
      </c>
    </row>
    <row r="584" spans="13:19" s="133" customFormat="1" ht="12.75" hidden="1" x14ac:dyDescent="0.25">
      <c r="M584" s="133" t="str">
        <f t="shared" si="18"/>
        <v>ubiegam sięŁódzkieBełchatów_PL115</v>
      </c>
      <c r="N584" s="133" t="s">
        <v>277</v>
      </c>
      <c r="O584" s="137" t="str">
        <f t="shared" si="17"/>
        <v>Bełchatów_PL115</v>
      </c>
      <c r="P584" s="138" t="s">
        <v>643</v>
      </c>
      <c r="Q584" s="138" t="s">
        <v>146</v>
      </c>
      <c r="R584" s="133">
        <v>5</v>
      </c>
      <c r="S584" s="133" t="s">
        <v>79</v>
      </c>
    </row>
    <row r="585" spans="13:19" s="133" customFormat="1" ht="12.75" hidden="1" x14ac:dyDescent="0.25">
      <c r="M585" s="133" t="str">
        <f t="shared" si="18"/>
        <v>ubiegam sięŁódzkieBędków_PL115</v>
      </c>
      <c r="N585" s="133" t="s">
        <v>277</v>
      </c>
      <c r="O585" s="137" t="str">
        <f t="shared" si="17"/>
        <v>Będków_PL115</v>
      </c>
      <c r="P585" s="138" t="s">
        <v>643</v>
      </c>
      <c r="Q585" s="138" t="s">
        <v>182</v>
      </c>
      <c r="R585" s="133">
        <v>5</v>
      </c>
      <c r="S585" s="133" t="s">
        <v>79</v>
      </c>
    </row>
    <row r="586" spans="13:19" s="133" customFormat="1" ht="12.75" hidden="1" x14ac:dyDescent="0.25">
      <c r="M586" s="133" t="str">
        <f t="shared" si="18"/>
        <v>ubiegam sięŁódzkieBiała Rawska_PL117</v>
      </c>
      <c r="N586" s="133" t="s">
        <v>277</v>
      </c>
      <c r="O586" s="137" t="str">
        <f t="shared" si="17"/>
        <v>Biała Rawska_PL117</v>
      </c>
      <c r="P586" s="138" t="s">
        <v>645</v>
      </c>
      <c r="Q586" s="138" t="s">
        <v>263</v>
      </c>
      <c r="R586" s="133">
        <v>5</v>
      </c>
      <c r="S586" s="133" t="s">
        <v>79</v>
      </c>
    </row>
    <row r="587" spans="13:19" s="133" customFormat="1" ht="12.75" hidden="1" x14ac:dyDescent="0.25">
      <c r="M587" s="133" t="str">
        <f t="shared" si="18"/>
        <v>ubiegam sięŁódzkieBiała_PL116</v>
      </c>
      <c r="N587" s="133" t="s">
        <v>277</v>
      </c>
      <c r="O587" s="137" t="str">
        <f t="shared" si="17"/>
        <v>Biała_PL116</v>
      </c>
      <c r="P587" s="138" t="s">
        <v>644</v>
      </c>
      <c r="Q587" s="138" t="s">
        <v>220</v>
      </c>
      <c r="R587" s="133">
        <v>5</v>
      </c>
      <c r="S587" s="133" t="s">
        <v>79</v>
      </c>
    </row>
    <row r="588" spans="13:19" s="133" customFormat="1" ht="12.75" hidden="1" x14ac:dyDescent="0.25">
      <c r="M588" s="133" t="str">
        <f t="shared" si="18"/>
        <v>ubiegam sięŁódzkieBiałaczów_PL115</v>
      </c>
      <c r="N588" s="133" t="s">
        <v>277</v>
      </c>
      <c r="O588" s="137" t="str">
        <f t="shared" si="17"/>
        <v>Białaczów_PL115</v>
      </c>
      <c r="P588" s="138" t="s">
        <v>643</v>
      </c>
      <c r="Q588" s="138" t="s">
        <v>152</v>
      </c>
      <c r="R588" s="133">
        <v>5</v>
      </c>
      <c r="S588" s="133" t="s">
        <v>79</v>
      </c>
    </row>
    <row r="589" spans="13:19" s="133" customFormat="1" ht="12.75" hidden="1" x14ac:dyDescent="0.25">
      <c r="M589" s="133" t="str">
        <f t="shared" si="18"/>
        <v>ubiegam sięŁódzkieBielawy_PL117</v>
      </c>
      <c r="N589" s="133" t="s">
        <v>277</v>
      </c>
      <c r="O589" s="137" t="str">
        <f t="shared" si="17"/>
        <v>Bielawy_PL117</v>
      </c>
      <c r="P589" s="138" t="s">
        <v>645</v>
      </c>
      <c r="Q589" s="138" t="s">
        <v>254</v>
      </c>
      <c r="R589" s="133">
        <v>5</v>
      </c>
      <c r="S589" s="133" t="s">
        <v>79</v>
      </c>
    </row>
    <row r="590" spans="13:19" s="133" customFormat="1" ht="12.75" hidden="1" x14ac:dyDescent="0.25">
      <c r="M590" s="133" t="str">
        <f t="shared" si="18"/>
        <v>ubiegam sięŁódzkieBłaszki_PL116</v>
      </c>
      <c r="N590" s="133" t="s">
        <v>277</v>
      </c>
      <c r="O590" s="137" t="str">
        <f t="shared" si="17"/>
        <v>Błaszki_PL116</v>
      </c>
      <c r="P590" s="138" t="s">
        <v>644</v>
      </c>
      <c r="Q590" s="138" t="s">
        <v>210</v>
      </c>
      <c r="R590" s="133">
        <v>5</v>
      </c>
      <c r="S590" s="133" t="s">
        <v>79</v>
      </c>
    </row>
    <row r="591" spans="13:19" s="133" customFormat="1" ht="12.75" hidden="1" x14ac:dyDescent="0.25">
      <c r="M591" s="133" t="str">
        <f t="shared" si="18"/>
        <v>ubiegam sięŁódzkieBolesławiec_PL116</v>
      </c>
      <c r="N591" s="133" t="s">
        <v>277</v>
      </c>
      <c r="O591" s="137" t="str">
        <f t="shared" si="17"/>
        <v>Bolesławiec_PL116</v>
      </c>
      <c r="P591" s="138" t="s">
        <v>644</v>
      </c>
      <c r="Q591" s="138" t="s">
        <v>229</v>
      </c>
      <c r="R591" s="133">
        <v>5</v>
      </c>
      <c r="S591" s="133" t="s">
        <v>79</v>
      </c>
    </row>
    <row r="592" spans="13:19" s="133" customFormat="1" ht="12.75" hidden="1" x14ac:dyDescent="0.25">
      <c r="M592" s="133" t="str">
        <f t="shared" si="18"/>
        <v>ubiegam sięŁódzkieBolimów_PL117</v>
      </c>
      <c r="N592" s="133" t="s">
        <v>277</v>
      </c>
      <c r="O592" s="137" t="str">
        <f t="shared" si="17"/>
        <v>Bolimów_PL117</v>
      </c>
      <c r="P592" s="138" t="s">
        <v>645</v>
      </c>
      <c r="Q592" s="138" t="s">
        <v>268</v>
      </c>
      <c r="R592" s="133">
        <v>5</v>
      </c>
      <c r="S592" s="133" t="s">
        <v>79</v>
      </c>
    </row>
    <row r="593" spans="13:19" s="133" customFormat="1" ht="12.75" hidden="1" x14ac:dyDescent="0.25">
      <c r="M593" s="133" t="str">
        <f t="shared" si="18"/>
        <v>ubiegam sięŁódzkieBrąszewice_PL116</v>
      </c>
      <c r="N593" s="133" t="s">
        <v>277</v>
      </c>
      <c r="O593" s="137" t="str">
        <f t="shared" si="17"/>
        <v>Brąszewice_PL116</v>
      </c>
      <c r="P593" s="138" t="s">
        <v>644</v>
      </c>
      <c r="Q593" s="138" t="s">
        <v>211</v>
      </c>
      <c r="R593" s="133">
        <v>5</v>
      </c>
      <c r="S593" s="133" t="s">
        <v>79</v>
      </c>
    </row>
    <row r="594" spans="13:19" s="133" customFormat="1" ht="12.75" hidden="1" x14ac:dyDescent="0.25">
      <c r="M594" s="133" t="str">
        <f t="shared" si="18"/>
        <v>ubiegam sięŁódzkieBrójce_PL114</v>
      </c>
      <c r="N594" s="133" t="s">
        <v>277</v>
      </c>
      <c r="O594" s="137" t="str">
        <f t="shared" si="17"/>
        <v>Brójce_PL114</v>
      </c>
      <c r="P594" s="138" t="s">
        <v>642</v>
      </c>
      <c r="Q594" s="138" t="s">
        <v>130</v>
      </c>
      <c r="R594" s="133">
        <v>5</v>
      </c>
      <c r="S594" s="133" t="s">
        <v>79</v>
      </c>
    </row>
    <row r="595" spans="13:19" s="133" customFormat="1" ht="12.75" hidden="1" x14ac:dyDescent="0.25">
      <c r="M595" s="133" t="str">
        <f t="shared" si="18"/>
        <v>ubiegam sięŁódzkieBrzeziny_PL114</v>
      </c>
      <c r="N595" s="133" t="s">
        <v>277</v>
      </c>
      <c r="O595" s="137" t="str">
        <f t="shared" si="17"/>
        <v>Brzeziny_PL114</v>
      </c>
      <c r="P595" s="138" t="s">
        <v>642</v>
      </c>
      <c r="Q595" s="138" t="s">
        <v>142</v>
      </c>
      <c r="R595" s="133">
        <v>5</v>
      </c>
      <c r="S595" s="133" t="s">
        <v>79</v>
      </c>
    </row>
    <row r="596" spans="13:19" s="133" customFormat="1" ht="12.75" hidden="1" x14ac:dyDescent="0.25">
      <c r="M596" s="133" t="str">
        <f t="shared" si="18"/>
        <v>ubiegam sięŁódzkieBrzeźnio_PL116</v>
      </c>
      <c r="N596" s="133" t="s">
        <v>277</v>
      </c>
      <c r="O596" s="137" t="str">
        <f t="shared" si="17"/>
        <v>Brzeźnio_PL116</v>
      </c>
      <c r="P596" s="138" t="s">
        <v>644</v>
      </c>
      <c r="Q596" s="138" t="s">
        <v>212</v>
      </c>
      <c r="R596" s="133">
        <v>5</v>
      </c>
      <c r="S596" s="133" t="s">
        <v>79</v>
      </c>
    </row>
    <row r="597" spans="13:19" s="133" customFormat="1" ht="12.75" hidden="1" x14ac:dyDescent="0.25">
      <c r="M597" s="133" t="str">
        <f t="shared" si="18"/>
        <v>ubiegam sięŁódzkieBuczek_PL116</v>
      </c>
      <c r="N597" s="133" t="s">
        <v>277</v>
      </c>
      <c r="O597" s="137" t="str">
        <f t="shared" si="17"/>
        <v>Buczek_PL116</v>
      </c>
      <c r="P597" s="138" t="s">
        <v>644</v>
      </c>
      <c r="Q597" s="138" t="s">
        <v>192</v>
      </c>
      <c r="R597" s="133">
        <v>5</v>
      </c>
      <c r="S597" s="133" t="s">
        <v>79</v>
      </c>
    </row>
    <row r="598" spans="13:19" s="133" customFormat="1" ht="12.75" hidden="1" x14ac:dyDescent="0.25">
      <c r="M598" s="133" t="str">
        <f t="shared" si="18"/>
        <v>ubiegam sięŁódzkieBudziszewice_PL115</v>
      </c>
      <c r="N598" s="133" t="s">
        <v>277</v>
      </c>
      <c r="O598" s="137" t="str">
        <f t="shared" si="17"/>
        <v>Budziszewice_PL115</v>
      </c>
      <c r="P598" s="138" t="s">
        <v>643</v>
      </c>
      <c r="Q598" s="138" t="s">
        <v>183</v>
      </c>
      <c r="R598" s="133">
        <v>5</v>
      </c>
      <c r="S598" s="133" t="s">
        <v>79</v>
      </c>
    </row>
    <row r="599" spans="13:19" s="133" customFormat="1" ht="12.75" hidden="1" x14ac:dyDescent="0.25">
      <c r="M599" s="133" t="str">
        <f t="shared" si="18"/>
        <v>ubiegam sięŁódzkieBurzenin_PL116</v>
      </c>
      <c r="N599" s="133" t="s">
        <v>277</v>
      </c>
      <c r="O599" s="137" t="str">
        <f t="shared" si="17"/>
        <v>Burzenin_PL116</v>
      </c>
      <c r="P599" s="138" t="s">
        <v>644</v>
      </c>
      <c r="Q599" s="138" t="s">
        <v>213</v>
      </c>
      <c r="R599" s="133">
        <v>5</v>
      </c>
      <c r="S599" s="133" t="s">
        <v>79</v>
      </c>
    </row>
    <row r="600" spans="13:19" s="133" customFormat="1" ht="12.75" hidden="1" x14ac:dyDescent="0.25">
      <c r="M600" s="133" t="str">
        <f t="shared" si="18"/>
        <v>ubiegam sięŁódzkieChąśno_PL117</v>
      </c>
      <c r="N600" s="133" t="s">
        <v>277</v>
      </c>
      <c r="O600" s="137" t="str">
        <f t="shared" si="17"/>
        <v>Chąśno_PL117</v>
      </c>
      <c r="P600" s="138" t="s">
        <v>645</v>
      </c>
      <c r="Q600" s="138" t="s">
        <v>255</v>
      </c>
      <c r="R600" s="133">
        <v>5</v>
      </c>
      <c r="S600" s="133" t="s">
        <v>79</v>
      </c>
    </row>
    <row r="601" spans="13:19" s="133" customFormat="1" ht="12.75" hidden="1" x14ac:dyDescent="0.25">
      <c r="M601" s="133" t="str">
        <f t="shared" si="18"/>
        <v>ubiegam sięŁódzkieCielądz_PL117</v>
      </c>
      <c r="N601" s="133" t="s">
        <v>277</v>
      </c>
      <c r="O601" s="137" t="str">
        <f t="shared" si="17"/>
        <v>Cielądz_PL117</v>
      </c>
      <c r="P601" s="138" t="s">
        <v>645</v>
      </c>
      <c r="Q601" s="138" t="s">
        <v>264</v>
      </c>
      <c r="R601" s="133">
        <v>5</v>
      </c>
      <c r="S601" s="133" t="s">
        <v>79</v>
      </c>
    </row>
    <row r="602" spans="13:19" s="133" customFormat="1" ht="12.75" hidden="1" x14ac:dyDescent="0.25">
      <c r="M602" s="133" t="str">
        <f t="shared" si="18"/>
        <v>ubiegam sięŁódzkieCzarnocin_PL115</v>
      </c>
      <c r="N602" s="133" t="s">
        <v>277</v>
      </c>
      <c r="O602" s="137" t="str">
        <f t="shared" si="17"/>
        <v>Czarnocin_PL115</v>
      </c>
      <c r="P602" s="138" t="s">
        <v>643</v>
      </c>
      <c r="Q602" s="138" t="s">
        <v>160</v>
      </c>
      <c r="R602" s="133">
        <v>5</v>
      </c>
      <c r="S602" s="133" t="s">
        <v>79</v>
      </c>
    </row>
    <row r="603" spans="13:19" s="133" customFormat="1" ht="12.75" hidden="1" x14ac:dyDescent="0.25">
      <c r="M603" s="133" t="str">
        <f t="shared" si="18"/>
        <v>ubiegam sięŁódzkieCzarnożyły_PL116</v>
      </c>
      <c r="N603" s="133" t="s">
        <v>277</v>
      </c>
      <c r="O603" s="137" t="str">
        <f t="shared" si="17"/>
        <v>Czarnożyły_PL116</v>
      </c>
      <c r="P603" s="138" t="s">
        <v>644</v>
      </c>
      <c r="Q603" s="138" t="s">
        <v>221</v>
      </c>
      <c r="R603" s="133">
        <v>5</v>
      </c>
      <c r="S603" s="133" t="s">
        <v>79</v>
      </c>
    </row>
    <row r="604" spans="13:19" s="133" customFormat="1" ht="12.75" hidden="1" x14ac:dyDescent="0.25">
      <c r="M604" s="133" t="str">
        <f t="shared" si="18"/>
        <v>ubiegam sięŁódzkieCzastary_PL116</v>
      </c>
      <c r="N604" s="133" t="s">
        <v>277</v>
      </c>
      <c r="O604" s="137" t="str">
        <f t="shared" si="17"/>
        <v>Czastary_PL116</v>
      </c>
      <c r="P604" s="138" t="s">
        <v>644</v>
      </c>
      <c r="Q604" s="138" t="s">
        <v>230</v>
      </c>
      <c r="R604" s="133">
        <v>5</v>
      </c>
      <c r="S604" s="133" t="s">
        <v>79</v>
      </c>
    </row>
    <row r="605" spans="13:19" s="133" customFormat="1" ht="12.75" hidden="1" x14ac:dyDescent="0.25">
      <c r="M605" s="133" t="str">
        <f t="shared" si="18"/>
        <v>ubiegam sięŁódzkieCzerniewice_PL115</v>
      </c>
      <c r="N605" s="133" t="s">
        <v>277</v>
      </c>
      <c r="O605" s="137" t="str">
        <f t="shared" si="17"/>
        <v>Czerniewice_PL115</v>
      </c>
      <c r="P605" s="138" t="s">
        <v>643</v>
      </c>
      <c r="Q605" s="138" t="s">
        <v>184</v>
      </c>
      <c r="R605" s="133">
        <v>5</v>
      </c>
      <c r="S605" s="133" t="s">
        <v>79</v>
      </c>
    </row>
    <row r="606" spans="13:19" s="133" customFormat="1" ht="12.75" hidden="1" x14ac:dyDescent="0.25">
      <c r="M606" s="133" t="str">
        <f t="shared" si="18"/>
        <v>ubiegam sięŁódzkieDalików_PL116</v>
      </c>
      <c r="N606" s="133" t="s">
        <v>277</v>
      </c>
      <c r="O606" s="137" t="str">
        <f t="shared" si="17"/>
        <v>Dalików_PL116</v>
      </c>
      <c r="P606" s="138" t="s">
        <v>644</v>
      </c>
      <c r="Q606" s="138" t="s">
        <v>204</v>
      </c>
      <c r="R606" s="133">
        <v>5</v>
      </c>
      <c r="S606" s="133" t="s">
        <v>79</v>
      </c>
    </row>
    <row r="607" spans="13:19" s="133" customFormat="1" ht="12.75" hidden="1" x14ac:dyDescent="0.25">
      <c r="M607" s="133" t="str">
        <f t="shared" si="18"/>
        <v>ubiegam sięŁódzkieDaszyna_PL117</v>
      </c>
      <c r="N607" s="133" t="s">
        <v>277</v>
      </c>
      <c r="O607" s="137" t="str">
        <f t="shared" si="17"/>
        <v>Daszyna_PL117</v>
      </c>
      <c r="P607" s="138" t="s">
        <v>645</v>
      </c>
      <c r="Q607" s="138" t="s">
        <v>247</v>
      </c>
      <c r="R607" s="133">
        <v>5</v>
      </c>
      <c r="S607" s="133" t="s">
        <v>79</v>
      </c>
    </row>
    <row r="608" spans="13:19" s="133" customFormat="1" ht="12.75" hidden="1" x14ac:dyDescent="0.25">
      <c r="M608" s="133" t="str">
        <f t="shared" si="18"/>
        <v>ubiegam sięŁódzkieDąbrowice_PL117</v>
      </c>
      <c r="N608" s="133" t="s">
        <v>277</v>
      </c>
      <c r="O608" s="137" t="str">
        <f t="shared" si="17"/>
        <v>Dąbrowice_PL117</v>
      </c>
      <c r="P608" s="138" t="s">
        <v>645</v>
      </c>
      <c r="Q608" s="138" t="s">
        <v>239</v>
      </c>
      <c r="R608" s="133">
        <v>5</v>
      </c>
      <c r="S608" s="133" t="s">
        <v>79</v>
      </c>
    </row>
    <row r="609" spans="13:19" s="133" customFormat="1" ht="12.75" hidden="1" x14ac:dyDescent="0.25">
      <c r="M609" s="133" t="str">
        <f t="shared" si="18"/>
        <v>ubiegam sięŁódzkieDłutów_PL114</v>
      </c>
      <c r="N609" s="133" t="s">
        <v>277</v>
      </c>
      <c r="O609" s="137" t="str">
        <f t="shared" si="17"/>
        <v>Dłutów_PL114</v>
      </c>
      <c r="P609" s="138" t="s">
        <v>642</v>
      </c>
      <c r="Q609" s="138" t="s">
        <v>134</v>
      </c>
      <c r="R609" s="133">
        <v>5</v>
      </c>
      <c r="S609" s="133" t="s">
        <v>79</v>
      </c>
    </row>
    <row r="610" spans="13:19" s="133" customFormat="1" ht="12.75" hidden="1" x14ac:dyDescent="0.25">
      <c r="M610" s="133" t="str">
        <f t="shared" si="18"/>
        <v>ubiegam sięŁódzkieDmosin_PL114</v>
      </c>
      <c r="N610" s="133" t="s">
        <v>277</v>
      </c>
      <c r="O610" s="137" t="str">
        <f t="shared" si="17"/>
        <v>Dmosin_PL114</v>
      </c>
      <c r="P610" s="138" t="s">
        <v>642</v>
      </c>
      <c r="Q610" s="138" t="s">
        <v>143</v>
      </c>
      <c r="R610" s="133">
        <v>5</v>
      </c>
      <c r="S610" s="133" t="s">
        <v>79</v>
      </c>
    </row>
    <row r="611" spans="13:19" s="133" customFormat="1" ht="12.75" hidden="1" x14ac:dyDescent="0.25">
      <c r="M611" s="133" t="str">
        <f t="shared" si="18"/>
        <v>ubiegam sięŁódzkieDobroń_PL114</v>
      </c>
      <c r="N611" s="133" t="s">
        <v>277</v>
      </c>
      <c r="O611" s="137" t="str">
        <f t="shared" si="17"/>
        <v>Dobroń_PL114</v>
      </c>
      <c r="P611" s="138" t="s">
        <v>642</v>
      </c>
      <c r="Q611" s="138" t="s">
        <v>135</v>
      </c>
      <c r="R611" s="133">
        <v>5</v>
      </c>
      <c r="S611" s="133" t="s">
        <v>79</v>
      </c>
    </row>
    <row r="612" spans="13:19" s="133" customFormat="1" ht="12.75" hidden="1" x14ac:dyDescent="0.25">
      <c r="M612" s="133" t="str">
        <f t="shared" si="18"/>
        <v>ubiegam sięŁódzkieDobryszyce_PL115</v>
      </c>
      <c r="N612" s="133" t="s">
        <v>277</v>
      </c>
      <c r="O612" s="137" t="str">
        <f t="shared" si="17"/>
        <v>Dobryszyce_PL115</v>
      </c>
      <c r="P612" s="138" t="s">
        <v>643</v>
      </c>
      <c r="Q612" s="138" t="s">
        <v>170</v>
      </c>
      <c r="R612" s="133">
        <v>5</v>
      </c>
      <c r="S612" s="133" t="s">
        <v>79</v>
      </c>
    </row>
    <row r="613" spans="13:19" s="133" customFormat="1" ht="12.75" hidden="1" x14ac:dyDescent="0.25">
      <c r="M613" s="133" t="str">
        <f t="shared" si="18"/>
        <v>ubiegam sięŁódzkieDomaniewice_PL117</v>
      </c>
      <c r="N613" s="133" t="s">
        <v>277</v>
      </c>
      <c r="O613" s="137" t="str">
        <f t="shared" si="17"/>
        <v>Domaniewice_PL117</v>
      </c>
      <c r="P613" s="138" t="s">
        <v>645</v>
      </c>
      <c r="Q613" s="138" t="s">
        <v>256</v>
      </c>
      <c r="R613" s="133">
        <v>5</v>
      </c>
      <c r="S613" s="133" t="s">
        <v>79</v>
      </c>
    </row>
    <row r="614" spans="13:19" s="133" customFormat="1" ht="12.75" hidden="1" x14ac:dyDescent="0.25">
      <c r="M614" s="133" t="str">
        <f t="shared" si="18"/>
        <v>ubiegam sięŁódzkieDrużbice_PL115</v>
      </c>
      <c r="N614" s="133" t="s">
        <v>277</v>
      </c>
      <c r="O614" s="137" t="str">
        <f t="shared" si="17"/>
        <v>Drużbice_PL115</v>
      </c>
      <c r="P614" s="138" t="s">
        <v>643</v>
      </c>
      <c r="Q614" s="138" t="s">
        <v>147</v>
      </c>
      <c r="R614" s="133">
        <v>5</v>
      </c>
      <c r="S614" s="133" t="s">
        <v>79</v>
      </c>
    </row>
    <row r="615" spans="13:19" s="133" customFormat="1" ht="12.75" hidden="1" x14ac:dyDescent="0.25">
      <c r="M615" s="133" t="str">
        <f t="shared" si="18"/>
        <v>ubiegam sięŁódzkieDrzewica_PL115</v>
      </c>
      <c r="N615" s="133" t="s">
        <v>277</v>
      </c>
      <c r="O615" s="137" t="str">
        <f t="shared" si="17"/>
        <v>Drzewica_PL115</v>
      </c>
      <c r="P615" s="138" t="s">
        <v>643</v>
      </c>
      <c r="Q615" s="138" t="s">
        <v>153</v>
      </c>
      <c r="R615" s="133">
        <v>5</v>
      </c>
      <c r="S615" s="133" t="s">
        <v>79</v>
      </c>
    </row>
    <row r="616" spans="13:19" s="133" customFormat="1" ht="12.75" hidden="1" x14ac:dyDescent="0.25">
      <c r="M616" s="133" t="str">
        <f t="shared" si="18"/>
        <v>ubiegam sięŁódzkieDziałoszyn_PL116</v>
      </c>
      <c r="N616" s="133" t="s">
        <v>277</v>
      </c>
      <c r="O616" s="137" t="str">
        <f t="shared" si="17"/>
        <v>Działoszyn_PL116</v>
      </c>
      <c r="P616" s="138" t="s">
        <v>644</v>
      </c>
      <c r="Q616" s="138" t="s">
        <v>197</v>
      </c>
      <c r="R616" s="133">
        <v>5</v>
      </c>
      <c r="S616" s="133" t="s">
        <v>79</v>
      </c>
    </row>
    <row r="617" spans="13:19" s="133" customFormat="1" ht="12.75" hidden="1" x14ac:dyDescent="0.25">
      <c r="M617" s="133" t="str">
        <f t="shared" si="18"/>
        <v>ubiegam sięŁódzkieGalewice_PL116</v>
      </c>
      <c r="N617" s="133" t="s">
        <v>277</v>
      </c>
      <c r="O617" s="137" t="str">
        <f t="shared" si="17"/>
        <v>Galewice_PL116</v>
      </c>
      <c r="P617" s="138" t="s">
        <v>644</v>
      </c>
      <c r="Q617" s="138" t="s">
        <v>231</v>
      </c>
      <c r="R617" s="133">
        <v>5</v>
      </c>
      <c r="S617" s="133" t="s">
        <v>79</v>
      </c>
    </row>
    <row r="618" spans="13:19" s="133" customFormat="1" ht="12.75" hidden="1" x14ac:dyDescent="0.25">
      <c r="M618" s="133" t="str">
        <f t="shared" si="18"/>
        <v>ubiegam sięŁódzkieGidle_PL115</v>
      </c>
      <c r="N618" s="133" t="s">
        <v>277</v>
      </c>
      <c r="O618" s="137" t="str">
        <f t="shared" si="17"/>
        <v>Gidle_PL115</v>
      </c>
      <c r="P618" s="138" t="s">
        <v>643</v>
      </c>
      <c r="Q618" s="138" t="s">
        <v>171</v>
      </c>
      <c r="R618" s="133">
        <v>5</v>
      </c>
      <c r="S618" s="133" t="s">
        <v>79</v>
      </c>
    </row>
    <row r="619" spans="13:19" s="133" customFormat="1" ht="12.75" hidden="1" x14ac:dyDescent="0.25">
      <c r="M619" s="133" t="str">
        <f t="shared" si="18"/>
        <v>ubiegam sięŁódzkieGłowno_PL114</v>
      </c>
      <c r="N619" s="133" t="s">
        <v>277</v>
      </c>
      <c r="O619" s="137" t="str">
        <f t="shared" si="17"/>
        <v>Głowno_PL114</v>
      </c>
      <c r="P619" s="138" t="s">
        <v>642</v>
      </c>
      <c r="Q619" s="138" t="s">
        <v>138</v>
      </c>
      <c r="R619" s="133">
        <v>5</v>
      </c>
      <c r="S619" s="133" t="s">
        <v>79</v>
      </c>
    </row>
    <row r="620" spans="13:19" s="133" customFormat="1" ht="12.75" hidden="1" x14ac:dyDescent="0.25">
      <c r="M620" s="133" t="str">
        <f t="shared" si="18"/>
        <v>ubiegam sięŁódzkieGłuchów_PL117</v>
      </c>
      <c r="N620" s="133" t="s">
        <v>277</v>
      </c>
      <c r="O620" s="137" t="str">
        <f t="shared" si="17"/>
        <v>Głuchów_PL117</v>
      </c>
      <c r="P620" s="138" t="s">
        <v>645</v>
      </c>
      <c r="Q620" s="138" t="s">
        <v>269</v>
      </c>
      <c r="R620" s="133">
        <v>5</v>
      </c>
      <c r="S620" s="133" t="s">
        <v>79</v>
      </c>
    </row>
    <row r="621" spans="13:19" s="133" customFormat="1" ht="12.75" hidden="1" x14ac:dyDescent="0.25">
      <c r="M621" s="133" t="str">
        <f t="shared" si="18"/>
        <v>ubiegam sięŁódzkieGodzianów_PL117</v>
      </c>
      <c r="N621" s="133" t="s">
        <v>277</v>
      </c>
      <c r="O621" s="137" t="str">
        <f t="shared" si="17"/>
        <v>Godzianów_PL117</v>
      </c>
      <c r="P621" s="138" t="s">
        <v>645</v>
      </c>
      <c r="Q621" s="138" t="s">
        <v>270</v>
      </c>
      <c r="R621" s="133">
        <v>5</v>
      </c>
      <c r="S621" s="133" t="s">
        <v>79</v>
      </c>
    </row>
    <row r="622" spans="13:19" s="133" customFormat="1" ht="12.75" hidden="1" x14ac:dyDescent="0.25">
      <c r="M622" s="133" t="str">
        <f t="shared" si="18"/>
        <v>ubiegam sięŁódzkieGomunice_PL115</v>
      </c>
      <c r="N622" s="133" t="s">
        <v>277</v>
      </c>
      <c r="O622" s="137" t="str">
        <f t="shared" si="17"/>
        <v>Gomunice_PL115</v>
      </c>
      <c r="P622" s="138" t="s">
        <v>643</v>
      </c>
      <c r="Q622" s="138" t="s">
        <v>172</v>
      </c>
      <c r="R622" s="133">
        <v>5</v>
      </c>
      <c r="S622" s="133" t="s">
        <v>79</v>
      </c>
    </row>
    <row r="623" spans="13:19" s="133" customFormat="1" ht="12.75" hidden="1" x14ac:dyDescent="0.25">
      <c r="M623" s="133" t="str">
        <f t="shared" si="18"/>
        <v>ubiegam sięŁódzkieGorzkowice_PL115</v>
      </c>
      <c r="N623" s="133" t="s">
        <v>277</v>
      </c>
      <c r="O623" s="137" t="str">
        <f t="shared" si="17"/>
        <v>Gorzkowice_PL115</v>
      </c>
      <c r="P623" s="138" t="s">
        <v>643</v>
      </c>
      <c r="Q623" s="138" t="s">
        <v>161</v>
      </c>
      <c r="R623" s="133">
        <v>5</v>
      </c>
      <c r="S623" s="133" t="s">
        <v>79</v>
      </c>
    </row>
    <row r="624" spans="13:19" s="133" customFormat="1" ht="12.75" hidden="1" x14ac:dyDescent="0.25">
      <c r="M624" s="133" t="str">
        <f t="shared" si="18"/>
        <v>ubiegam sięŁódzkieGoszczanów_PL116</v>
      </c>
      <c r="N624" s="133" t="s">
        <v>277</v>
      </c>
      <c r="O624" s="137" t="str">
        <f t="shared" si="17"/>
        <v>Goszczanów_PL116</v>
      </c>
      <c r="P624" s="138" t="s">
        <v>644</v>
      </c>
      <c r="Q624" s="138" t="s">
        <v>214</v>
      </c>
      <c r="R624" s="133">
        <v>5</v>
      </c>
      <c r="S624" s="133" t="s">
        <v>79</v>
      </c>
    </row>
    <row r="625" spans="13:19" s="133" customFormat="1" ht="12.75" hidden="1" x14ac:dyDescent="0.25">
      <c r="M625" s="133" t="str">
        <f t="shared" si="18"/>
        <v>ubiegam sięŁódzkieGóra Świętej Małgorzaty_PL117</v>
      </c>
      <c r="N625" s="133" t="s">
        <v>277</v>
      </c>
      <c r="O625" s="137" t="str">
        <f t="shared" si="17"/>
        <v>Góra Świętej Małgorzaty_PL117</v>
      </c>
      <c r="P625" s="138" t="s">
        <v>645</v>
      </c>
      <c r="Q625" s="138" t="s">
        <v>248</v>
      </c>
      <c r="R625" s="133">
        <v>5</v>
      </c>
      <c r="S625" s="133" t="s">
        <v>79</v>
      </c>
    </row>
    <row r="626" spans="13:19" s="133" customFormat="1" ht="12.75" hidden="1" x14ac:dyDescent="0.25">
      <c r="M626" s="133" t="str">
        <f t="shared" si="18"/>
        <v>ubiegam sięŁódzkieGrabica_PL115</v>
      </c>
      <c r="N626" s="133" t="s">
        <v>277</v>
      </c>
      <c r="O626" s="137" t="str">
        <f t="shared" si="17"/>
        <v>Grabica_PL115</v>
      </c>
      <c r="P626" s="138" t="s">
        <v>643</v>
      </c>
      <c r="Q626" s="138" t="s">
        <v>162</v>
      </c>
      <c r="R626" s="133">
        <v>5</v>
      </c>
      <c r="S626" s="133" t="s">
        <v>79</v>
      </c>
    </row>
    <row r="627" spans="13:19" s="133" customFormat="1" ht="12.75" hidden="1" x14ac:dyDescent="0.25">
      <c r="M627" s="133" t="str">
        <f t="shared" si="18"/>
        <v>ubiegam sięŁódzkieGrabów_PL117</v>
      </c>
      <c r="N627" s="133" t="s">
        <v>277</v>
      </c>
      <c r="O627" s="137" t="str">
        <f t="shared" si="17"/>
        <v>Grabów_PL117</v>
      </c>
      <c r="P627" s="138" t="s">
        <v>645</v>
      </c>
      <c r="Q627" s="138" t="s">
        <v>249</v>
      </c>
      <c r="R627" s="133">
        <v>5</v>
      </c>
      <c r="S627" s="133" t="s">
        <v>79</v>
      </c>
    </row>
    <row r="628" spans="13:19" s="133" customFormat="1" ht="12.75" hidden="1" x14ac:dyDescent="0.25">
      <c r="M628" s="133" t="str">
        <f t="shared" si="18"/>
        <v>ubiegam sięŁódzkieInowłódz_PL115</v>
      </c>
      <c r="N628" s="133" t="s">
        <v>277</v>
      </c>
      <c r="O628" s="137" t="str">
        <f t="shared" si="17"/>
        <v>Inowłódz_PL115</v>
      </c>
      <c r="P628" s="138" t="s">
        <v>643</v>
      </c>
      <c r="Q628" s="138" t="s">
        <v>185</v>
      </c>
      <c r="R628" s="133">
        <v>5</v>
      </c>
      <c r="S628" s="133" t="s">
        <v>79</v>
      </c>
    </row>
    <row r="629" spans="13:19" s="133" customFormat="1" ht="12.75" hidden="1" x14ac:dyDescent="0.25">
      <c r="M629" s="133" t="str">
        <f t="shared" si="18"/>
        <v>ubiegam sięŁódzkieJeżów_PL114</v>
      </c>
      <c r="N629" s="133" t="s">
        <v>277</v>
      </c>
      <c r="O629" s="137" t="str">
        <f t="shared" si="17"/>
        <v>Jeżów_PL114</v>
      </c>
      <c r="P629" s="138" t="s">
        <v>642</v>
      </c>
      <c r="Q629" s="138" t="s">
        <v>144</v>
      </c>
      <c r="R629" s="133">
        <v>5</v>
      </c>
      <c r="S629" s="133" t="s">
        <v>79</v>
      </c>
    </row>
    <row r="630" spans="13:19" s="133" customFormat="1" ht="12.75" hidden="1" x14ac:dyDescent="0.25">
      <c r="M630" s="133" t="str">
        <f t="shared" si="18"/>
        <v>ubiegam sięŁódzkieKamieńsk_PL115</v>
      </c>
      <c r="N630" s="133" t="s">
        <v>277</v>
      </c>
      <c r="O630" s="137" t="str">
        <f t="shared" si="17"/>
        <v>Kamieńsk_PL115</v>
      </c>
      <c r="P630" s="138" t="s">
        <v>643</v>
      </c>
      <c r="Q630" s="138" t="s">
        <v>173</v>
      </c>
      <c r="R630" s="133">
        <v>5</v>
      </c>
      <c r="S630" s="133" t="s">
        <v>79</v>
      </c>
    </row>
    <row r="631" spans="13:19" s="133" customFormat="1" ht="12.75" hidden="1" x14ac:dyDescent="0.25">
      <c r="M631" s="133" t="str">
        <f t="shared" si="18"/>
        <v>ubiegam sięŁódzkieKiełczygłów_PL116</v>
      </c>
      <c r="N631" s="133" t="s">
        <v>277</v>
      </c>
      <c r="O631" s="137" t="str">
        <f t="shared" si="17"/>
        <v>Kiełczygłów_PL116</v>
      </c>
      <c r="P631" s="138" t="s">
        <v>644</v>
      </c>
      <c r="Q631" s="138" t="s">
        <v>198</v>
      </c>
      <c r="R631" s="133">
        <v>5</v>
      </c>
      <c r="S631" s="133" t="s">
        <v>79</v>
      </c>
    </row>
    <row r="632" spans="13:19" s="133" customFormat="1" ht="12.75" hidden="1" x14ac:dyDescent="0.25">
      <c r="M632" s="133" t="str">
        <f t="shared" si="18"/>
        <v>ubiegam sięŁódzkieKiernozia_PL117</v>
      </c>
      <c r="N632" s="133" t="s">
        <v>277</v>
      </c>
      <c r="O632" s="137" t="str">
        <f t="shared" si="17"/>
        <v>Kiernozia_PL117</v>
      </c>
      <c r="P632" s="138" t="s">
        <v>645</v>
      </c>
      <c r="Q632" s="138" t="s">
        <v>257</v>
      </c>
      <c r="R632" s="133">
        <v>5</v>
      </c>
      <c r="S632" s="133" t="s">
        <v>79</v>
      </c>
    </row>
    <row r="633" spans="13:19" s="133" customFormat="1" ht="12.75" hidden="1" x14ac:dyDescent="0.25">
      <c r="M633" s="133" t="str">
        <f t="shared" si="18"/>
        <v>ubiegam sięŁódzkieKleszczów_PL115</v>
      </c>
      <c r="N633" s="133" t="s">
        <v>277</v>
      </c>
      <c r="O633" s="137" t="str">
        <f t="shared" si="17"/>
        <v>Kleszczów_PL115</v>
      </c>
      <c r="P633" s="138" t="s">
        <v>643</v>
      </c>
      <c r="Q633" s="138" t="s">
        <v>148</v>
      </c>
      <c r="R633" s="133">
        <v>5</v>
      </c>
      <c r="S633" s="133" t="s">
        <v>79</v>
      </c>
    </row>
    <row r="634" spans="13:19" s="133" customFormat="1" ht="12.75" hidden="1" x14ac:dyDescent="0.25">
      <c r="M634" s="133" t="str">
        <f t="shared" si="18"/>
        <v>ubiegam sięŁódzkieKlonowa_PL116</v>
      </c>
      <c r="N634" s="133" t="s">
        <v>277</v>
      </c>
      <c r="O634" s="137" t="str">
        <f t="shared" si="17"/>
        <v>Klonowa_PL116</v>
      </c>
      <c r="P634" s="138" t="s">
        <v>644</v>
      </c>
      <c r="Q634" s="138" t="s">
        <v>215</v>
      </c>
      <c r="R634" s="133">
        <v>5</v>
      </c>
      <c r="S634" s="133" t="s">
        <v>79</v>
      </c>
    </row>
    <row r="635" spans="13:19" s="133" customFormat="1" ht="12.75" hidden="1" x14ac:dyDescent="0.25">
      <c r="M635" s="133" t="str">
        <f t="shared" si="18"/>
        <v>ubiegam sięŁódzkieKluki_PL115</v>
      </c>
      <c r="N635" s="133" t="s">
        <v>277</v>
      </c>
      <c r="O635" s="137" t="str">
        <f t="shared" si="17"/>
        <v>Kluki_PL115</v>
      </c>
      <c r="P635" s="138" t="s">
        <v>643</v>
      </c>
      <c r="Q635" s="138" t="s">
        <v>149</v>
      </c>
      <c r="R635" s="133">
        <v>5</v>
      </c>
      <c r="S635" s="133" t="s">
        <v>79</v>
      </c>
    </row>
    <row r="636" spans="13:19" s="133" customFormat="1" ht="12.75" hidden="1" x14ac:dyDescent="0.25">
      <c r="M636" s="133" t="str">
        <f t="shared" si="18"/>
        <v>ubiegam sięŁódzkieKobiele Wielkie_PL115</v>
      </c>
      <c r="N636" s="133" t="s">
        <v>277</v>
      </c>
      <c r="O636" s="137" t="str">
        <f t="shared" si="17"/>
        <v>Kobiele Wielkie_PL115</v>
      </c>
      <c r="P636" s="138" t="s">
        <v>643</v>
      </c>
      <c r="Q636" s="138" t="s">
        <v>174</v>
      </c>
      <c r="R636" s="133">
        <v>5</v>
      </c>
      <c r="S636" s="133" t="s">
        <v>79</v>
      </c>
    </row>
    <row r="637" spans="13:19" s="133" customFormat="1" ht="12.75" hidden="1" x14ac:dyDescent="0.25">
      <c r="M637" s="133" t="str">
        <f t="shared" si="18"/>
        <v>ubiegam sięŁódzkieKocierzew Południowy_PL117</v>
      </c>
      <c r="N637" s="133" t="s">
        <v>277</v>
      </c>
      <c r="O637" s="137" t="str">
        <f t="shared" si="17"/>
        <v>Kocierzew Południowy_PL117</v>
      </c>
      <c r="P637" s="138" t="s">
        <v>645</v>
      </c>
      <c r="Q637" s="138" t="s">
        <v>258</v>
      </c>
      <c r="R637" s="133">
        <v>5</v>
      </c>
      <c r="S637" s="133" t="s">
        <v>79</v>
      </c>
    </row>
    <row r="638" spans="13:19" s="133" customFormat="1" ht="12.75" hidden="1" x14ac:dyDescent="0.25">
      <c r="M638" s="133" t="str">
        <f t="shared" si="18"/>
        <v>ubiegam sięŁódzkieKodrąb_PL115</v>
      </c>
      <c r="N638" s="133" t="s">
        <v>277</v>
      </c>
      <c r="O638" s="137" t="str">
        <f t="shared" si="17"/>
        <v>Kodrąb_PL115</v>
      </c>
      <c r="P638" s="138" t="s">
        <v>643</v>
      </c>
      <c r="Q638" s="138" t="s">
        <v>175</v>
      </c>
      <c r="R638" s="133">
        <v>5</v>
      </c>
      <c r="S638" s="133" t="s">
        <v>79</v>
      </c>
    </row>
    <row r="639" spans="13:19" s="133" customFormat="1" ht="12.75" hidden="1" x14ac:dyDescent="0.25">
      <c r="M639" s="133" t="str">
        <f t="shared" si="18"/>
        <v>ubiegam sięŁódzkieKoluszki_PL114</v>
      </c>
      <c r="N639" s="133" t="s">
        <v>277</v>
      </c>
      <c r="O639" s="137" t="str">
        <f t="shared" si="17"/>
        <v>Koluszki_PL114</v>
      </c>
      <c r="P639" s="138" t="s">
        <v>642</v>
      </c>
      <c r="Q639" s="138" t="s">
        <v>131</v>
      </c>
      <c r="R639" s="133">
        <v>5</v>
      </c>
      <c r="S639" s="133" t="s">
        <v>79</v>
      </c>
    </row>
    <row r="640" spans="13:19" s="133" customFormat="1" ht="12.75" hidden="1" x14ac:dyDescent="0.25">
      <c r="M640" s="133" t="str">
        <f t="shared" si="18"/>
        <v>ubiegam sięŁódzkieKonopnica_PL116</v>
      </c>
      <c r="N640" s="133" t="s">
        <v>277</v>
      </c>
      <c r="O640" s="137" t="str">
        <f t="shared" si="17"/>
        <v>Konopnica_PL116</v>
      </c>
      <c r="P640" s="138" t="s">
        <v>644</v>
      </c>
      <c r="Q640" s="138" t="s">
        <v>222</v>
      </c>
      <c r="R640" s="133">
        <v>5</v>
      </c>
      <c r="S640" s="133" t="s">
        <v>79</v>
      </c>
    </row>
    <row r="641" spans="13:19" s="133" customFormat="1" ht="12.75" hidden="1" x14ac:dyDescent="0.25">
      <c r="M641" s="133" t="str">
        <f t="shared" si="18"/>
        <v>ubiegam sięŁódzkieKowiesy_PL117</v>
      </c>
      <c r="N641" s="133" t="s">
        <v>277</v>
      </c>
      <c r="O641" s="137" t="str">
        <f t="shared" si="17"/>
        <v>Kowiesy_PL117</v>
      </c>
      <c r="P641" s="138" t="s">
        <v>645</v>
      </c>
      <c r="Q641" s="138" t="s">
        <v>271</v>
      </c>
      <c r="R641" s="133">
        <v>5</v>
      </c>
      <c r="S641" s="133" t="s">
        <v>79</v>
      </c>
    </row>
    <row r="642" spans="13:19" s="133" customFormat="1" ht="12.75" hidden="1" x14ac:dyDescent="0.25">
      <c r="M642" s="133" t="str">
        <f t="shared" si="18"/>
        <v>ubiegam sięŁódzkieKrośniewice_PL117</v>
      </c>
      <c r="N642" s="133" t="s">
        <v>277</v>
      </c>
      <c r="O642" s="137" t="str">
        <f t="shared" si="17"/>
        <v>Krośniewice_PL117</v>
      </c>
      <c r="P642" s="138" t="s">
        <v>645</v>
      </c>
      <c r="Q642" s="138" t="s">
        <v>240</v>
      </c>
      <c r="R642" s="133">
        <v>5</v>
      </c>
      <c r="S642" s="133" t="s">
        <v>79</v>
      </c>
    </row>
    <row r="643" spans="13:19" s="133" customFormat="1" ht="12.75" hidden="1" x14ac:dyDescent="0.25">
      <c r="M643" s="133" t="str">
        <f t="shared" si="18"/>
        <v>ubiegam sięŁódzkieKrzyżanów_PL117</v>
      </c>
      <c r="N643" s="133" t="s">
        <v>277</v>
      </c>
      <c r="O643" s="137" t="str">
        <f t="shared" si="17"/>
        <v>Krzyżanów_PL117</v>
      </c>
      <c r="P643" s="138" t="s">
        <v>645</v>
      </c>
      <c r="Q643" s="138" t="s">
        <v>241</v>
      </c>
      <c r="R643" s="133">
        <v>5</v>
      </c>
      <c r="S643" s="133" t="s">
        <v>79</v>
      </c>
    </row>
    <row r="644" spans="13:19" s="133" customFormat="1" ht="12.75" hidden="1" x14ac:dyDescent="0.25">
      <c r="M644" s="133" t="str">
        <f t="shared" si="18"/>
        <v>ubiegam sięŁódzkieKutno_PL117</v>
      </c>
      <c r="N644" s="133" t="s">
        <v>277</v>
      </c>
      <c r="O644" s="137" t="str">
        <f t="shared" si="17"/>
        <v>Kutno_PL117</v>
      </c>
      <c r="P644" s="138" t="s">
        <v>645</v>
      </c>
      <c r="Q644" s="138" t="s">
        <v>242</v>
      </c>
      <c r="R644" s="133">
        <v>5</v>
      </c>
      <c r="S644" s="133" t="s">
        <v>79</v>
      </c>
    </row>
    <row r="645" spans="13:19" s="133" customFormat="1" ht="12.75" hidden="1" x14ac:dyDescent="0.25">
      <c r="M645" s="133" t="str">
        <f t="shared" si="18"/>
        <v>ubiegam sięŁódzkieLgota Wielka_PL115</v>
      </c>
      <c r="N645" s="133" t="s">
        <v>277</v>
      </c>
      <c r="O645" s="137" t="str">
        <f t="shared" ref="O645:O708" si="19">Q645&amp;P645</f>
        <v>Lgota Wielka_PL115</v>
      </c>
      <c r="P645" s="138" t="s">
        <v>643</v>
      </c>
      <c r="Q645" s="138" t="s">
        <v>176</v>
      </c>
      <c r="R645" s="133">
        <v>5</v>
      </c>
      <c r="S645" s="133" t="s">
        <v>79</v>
      </c>
    </row>
    <row r="646" spans="13:19" s="133" customFormat="1" ht="12.75" hidden="1" x14ac:dyDescent="0.25">
      <c r="M646" s="133" t="str">
        <f t="shared" ref="M646:M709" si="20">S646&amp;N646&amp;O646</f>
        <v>ubiegam sięŁódzkieLipce Reymontowskie_PL117</v>
      </c>
      <c r="N646" s="133" t="s">
        <v>277</v>
      </c>
      <c r="O646" s="137" t="str">
        <f t="shared" si="19"/>
        <v>Lipce Reymontowskie_PL117</v>
      </c>
      <c r="P646" s="138" t="s">
        <v>645</v>
      </c>
      <c r="Q646" s="138" t="s">
        <v>272</v>
      </c>
      <c r="R646" s="133">
        <v>5</v>
      </c>
      <c r="S646" s="133" t="s">
        <v>79</v>
      </c>
    </row>
    <row r="647" spans="13:19" s="133" customFormat="1" ht="12.75" hidden="1" x14ac:dyDescent="0.25">
      <c r="M647" s="133" t="str">
        <f t="shared" si="20"/>
        <v>ubiegam sięŁódzkieLubochnia_PL115</v>
      </c>
      <c r="N647" s="133" t="s">
        <v>277</v>
      </c>
      <c r="O647" s="137" t="str">
        <f t="shared" si="19"/>
        <v>Lubochnia_PL115</v>
      </c>
      <c r="P647" s="138" t="s">
        <v>643</v>
      </c>
      <c r="Q647" s="138" t="s">
        <v>186</v>
      </c>
      <c r="R647" s="133">
        <v>5</v>
      </c>
      <c r="S647" s="133" t="s">
        <v>79</v>
      </c>
    </row>
    <row r="648" spans="13:19" s="133" customFormat="1" ht="12.75" hidden="1" x14ac:dyDescent="0.25">
      <c r="M648" s="133" t="str">
        <f t="shared" si="20"/>
        <v>ubiegam sięŁódzkieLutomiersk_PL114</v>
      </c>
      <c r="N648" s="133" t="s">
        <v>277</v>
      </c>
      <c r="O648" s="137" t="str">
        <f t="shared" si="19"/>
        <v>Lutomiersk_PL114</v>
      </c>
      <c r="P648" s="138" t="s">
        <v>642</v>
      </c>
      <c r="Q648" s="138" t="s">
        <v>136</v>
      </c>
      <c r="R648" s="133">
        <v>5</v>
      </c>
      <c r="S648" s="133" t="s">
        <v>79</v>
      </c>
    </row>
    <row r="649" spans="13:19" s="133" customFormat="1" ht="12.75" hidden="1" x14ac:dyDescent="0.25">
      <c r="M649" s="133" t="str">
        <f t="shared" si="20"/>
        <v>ubiegam sięŁódzkieLututów_PL116</v>
      </c>
      <c r="N649" s="133" t="s">
        <v>277</v>
      </c>
      <c r="O649" s="137" t="str">
        <f t="shared" si="19"/>
        <v>Lututów_PL116</v>
      </c>
      <c r="P649" s="138" t="s">
        <v>644</v>
      </c>
      <c r="Q649" s="138" t="s">
        <v>232</v>
      </c>
      <c r="R649" s="133">
        <v>5</v>
      </c>
      <c r="S649" s="133" t="s">
        <v>79</v>
      </c>
    </row>
    <row r="650" spans="13:19" s="133" customFormat="1" ht="12.75" hidden="1" x14ac:dyDescent="0.25">
      <c r="M650" s="133" t="str">
        <f t="shared" si="20"/>
        <v>ubiegam sięŁódzkieŁadzice_PL115</v>
      </c>
      <c r="N650" s="133" t="s">
        <v>277</v>
      </c>
      <c r="O650" s="137" t="str">
        <f t="shared" si="19"/>
        <v>Ładzice_PL115</v>
      </c>
      <c r="P650" s="138" t="s">
        <v>643</v>
      </c>
      <c r="Q650" s="138" t="s">
        <v>177</v>
      </c>
      <c r="R650" s="133">
        <v>5</v>
      </c>
      <c r="S650" s="133" t="s">
        <v>79</v>
      </c>
    </row>
    <row r="651" spans="13:19" s="133" customFormat="1" ht="12.75" hidden="1" x14ac:dyDescent="0.25">
      <c r="M651" s="133" t="str">
        <f t="shared" si="20"/>
        <v>ubiegam sięŁódzkieŁanięta_PL117</v>
      </c>
      <c r="N651" s="133" t="s">
        <v>277</v>
      </c>
      <c r="O651" s="137" t="str">
        <f t="shared" si="19"/>
        <v>Łanięta_PL117</v>
      </c>
      <c r="P651" s="138" t="s">
        <v>645</v>
      </c>
      <c r="Q651" s="138" t="s">
        <v>243</v>
      </c>
      <c r="R651" s="133">
        <v>5</v>
      </c>
      <c r="S651" s="133" t="s">
        <v>79</v>
      </c>
    </row>
    <row r="652" spans="13:19" s="133" customFormat="1" ht="12.75" hidden="1" x14ac:dyDescent="0.25">
      <c r="M652" s="133" t="str">
        <f t="shared" si="20"/>
        <v>ubiegam sięŁódzkieŁask_PL116</v>
      </c>
      <c r="N652" s="133" t="s">
        <v>277</v>
      </c>
      <c r="O652" s="137" t="str">
        <f t="shared" si="19"/>
        <v>Łask_PL116</v>
      </c>
      <c r="P652" s="138" t="s">
        <v>644</v>
      </c>
      <c r="Q652" s="138" t="s">
        <v>193</v>
      </c>
      <c r="R652" s="133">
        <v>5</v>
      </c>
      <c r="S652" s="133" t="s">
        <v>79</v>
      </c>
    </row>
    <row r="653" spans="13:19" s="133" customFormat="1" ht="12.75" hidden="1" x14ac:dyDescent="0.25">
      <c r="M653" s="133" t="str">
        <f t="shared" si="20"/>
        <v>ubiegam sięŁódzkieŁęczyca_PL117</v>
      </c>
      <c r="N653" s="133" t="s">
        <v>277</v>
      </c>
      <c r="O653" s="137" t="str">
        <f t="shared" si="19"/>
        <v>Łęczyca_PL117</v>
      </c>
      <c r="P653" s="138" t="s">
        <v>645</v>
      </c>
      <c r="Q653" s="138" t="s">
        <v>250</v>
      </c>
      <c r="R653" s="133">
        <v>5</v>
      </c>
      <c r="S653" s="133" t="s">
        <v>79</v>
      </c>
    </row>
    <row r="654" spans="13:19" s="133" customFormat="1" ht="12.75" hidden="1" x14ac:dyDescent="0.25">
      <c r="M654" s="133" t="str">
        <f t="shared" si="20"/>
        <v>ubiegam sięŁódzkieŁęki Szlacheckie_PL115</v>
      </c>
      <c r="N654" s="133" t="s">
        <v>277</v>
      </c>
      <c r="O654" s="137" t="str">
        <f t="shared" si="19"/>
        <v>Łęki Szlacheckie_PL115</v>
      </c>
      <c r="P654" s="138" t="s">
        <v>643</v>
      </c>
      <c r="Q654" s="138" t="s">
        <v>163</v>
      </c>
      <c r="R654" s="133">
        <v>5</v>
      </c>
      <c r="S654" s="133" t="s">
        <v>79</v>
      </c>
    </row>
    <row r="655" spans="13:19" s="133" customFormat="1" ht="12.75" hidden="1" x14ac:dyDescent="0.25">
      <c r="M655" s="133" t="str">
        <f t="shared" si="20"/>
        <v>ubiegam sięŁódzkieŁowicz_PL117</v>
      </c>
      <c r="N655" s="133" t="s">
        <v>277</v>
      </c>
      <c r="O655" s="137" t="str">
        <f t="shared" si="19"/>
        <v>Łowicz_PL117</v>
      </c>
      <c r="P655" s="138" t="s">
        <v>645</v>
      </c>
      <c r="Q655" s="138" t="s">
        <v>259</v>
      </c>
      <c r="R655" s="133">
        <v>5</v>
      </c>
      <c r="S655" s="133" t="s">
        <v>79</v>
      </c>
    </row>
    <row r="656" spans="13:19" s="133" customFormat="1" ht="12.75" hidden="1" x14ac:dyDescent="0.25">
      <c r="M656" s="133" t="str">
        <f t="shared" si="20"/>
        <v>ubiegam sięŁódzkieŁubnice_PL116</v>
      </c>
      <c r="N656" s="133" t="s">
        <v>277</v>
      </c>
      <c r="O656" s="137" t="str">
        <f t="shared" si="19"/>
        <v>Łubnice_PL116</v>
      </c>
      <c r="P656" s="138" t="s">
        <v>644</v>
      </c>
      <c r="Q656" s="138" t="s">
        <v>233</v>
      </c>
      <c r="R656" s="133">
        <v>5</v>
      </c>
      <c r="S656" s="133" t="s">
        <v>79</v>
      </c>
    </row>
    <row r="657" spans="13:19" s="133" customFormat="1" ht="12.75" hidden="1" x14ac:dyDescent="0.25">
      <c r="M657" s="133" t="str">
        <f t="shared" si="20"/>
        <v>ubiegam sięŁódzkieŁyszkowice_PL117</v>
      </c>
      <c r="N657" s="133" t="s">
        <v>277</v>
      </c>
      <c r="O657" s="137" t="str">
        <f t="shared" si="19"/>
        <v>Łyszkowice_PL117</v>
      </c>
      <c r="P657" s="138" t="s">
        <v>645</v>
      </c>
      <c r="Q657" s="138" t="s">
        <v>260</v>
      </c>
      <c r="R657" s="133">
        <v>5</v>
      </c>
      <c r="S657" s="133" t="s">
        <v>79</v>
      </c>
    </row>
    <row r="658" spans="13:19" s="133" customFormat="1" ht="12.75" hidden="1" x14ac:dyDescent="0.25">
      <c r="M658" s="133" t="str">
        <f t="shared" si="20"/>
        <v>ubiegam sięŁódzkieMaków_PL117</v>
      </c>
      <c r="N658" s="133" t="s">
        <v>277</v>
      </c>
      <c r="O658" s="137" t="str">
        <f t="shared" si="19"/>
        <v>Maków_PL117</v>
      </c>
      <c r="P658" s="138" t="s">
        <v>645</v>
      </c>
      <c r="Q658" s="138" t="s">
        <v>273</v>
      </c>
      <c r="R658" s="133">
        <v>5</v>
      </c>
      <c r="S658" s="133" t="s">
        <v>79</v>
      </c>
    </row>
    <row r="659" spans="13:19" s="133" customFormat="1" ht="12.75" hidden="1" x14ac:dyDescent="0.25">
      <c r="M659" s="133" t="str">
        <f t="shared" si="20"/>
        <v>ubiegam sięŁódzkieMasłowice_PL115</v>
      </c>
      <c r="N659" s="133" t="s">
        <v>277</v>
      </c>
      <c r="O659" s="137" t="str">
        <f t="shared" si="19"/>
        <v>Masłowice_PL115</v>
      </c>
      <c r="P659" s="138" t="s">
        <v>643</v>
      </c>
      <c r="Q659" s="138" t="s">
        <v>178</v>
      </c>
      <c r="R659" s="133">
        <v>5</v>
      </c>
      <c r="S659" s="133" t="s">
        <v>79</v>
      </c>
    </row>
    <row r="660" spans="13:19" s="133" customFormat="1" ht="12.75" hidden="1" x14ac:dyDescent="0.25">
      <c r="M660" s="133" t="str">
        <f t="shared" si="20"/>
        <v>ubiegam sięŁódzkieMniszków_PL115</v>
      </c>
      <c r="N660" s="133" t="s">
        <v>277</v>
      </c>
      <c r="O660" s="137" t="str">
        <f t="shared" si="19"/>
        <v>Mniszków_PL115</v>
      </c>
      <c r="P660" s="138" t="s">
        <v>643</v>
      </c>
      <c r="Q660" s="138" t="s">
        <v>154</v>
      </c>
      <c r="R660" s="133">
        <v>5</v>
      </c>
      <c r="S660" s="133" t="s">
        <v>79</v>
      </c>
    </row>
    <row r="661" spans="13:19" s="133" customFormat="1" ht="12.75" hidden="1" x14ac:dyDescent="0.25">
      <c r="M661" s="133" t="str">
        <f t="shared" si="20"/>
        <v>ubiegam sięŁódzkieMokrsko_PL116</v>
      </c>
      <c r="N661" s="133" t="s">
        <v>277</v>
      </c>
      <c r="O661" s="137" t="str">
        <f t="shared" si="19"/>
        <v>Mokrsko_PL116</v>
      </c>
      <c r="P661" s="138" t="s">
        <v>644</v>
      </c>
      <c r="Q661" s="138" t="s">
        <v>223</v>
      </c>
      <c r="R661" s="133">
        <v>5</v>
      </c>
      <c r="S661" s="133" t="s">
        <v>79</v>
      </c>
    </row>
    <row r="662" spans="13:19" s="133" customFormat="1" ht="12.75" hidden="1" x14ac:dyDescent="0.25">
      <c r="M662" s="133" t="str">
        <f t="shared" si="20"/>
        <v>ubiegam sięŁódzkieMoszczenica_PL115</v>
      </c>
      <c r="N662" s="133" t="s">
        <v>277</v>
      </c>
      <c r="O662" s="137" t="str">
        <f t="shared" si="19"/>
        <v>Moszczenica_PL115</v>
      </c>
      <c r="P662" s="138" t="s">
        <v>643</v>
      </c>
      <c r="Q662" s="138" t="s">
        <v>164</v>
      </c>
      <c r="R662" s="133">
        <v>5</v>
      </c>
      <c r="S662" s="133" t="s">
        <v>79</v>
      </c>
    </row>
    <row r="663" spans="13:19" s="133" customFormat="1" ht="12.75" hidden="1" x14ac:dyDescent="0.25">
      <c r="M663" s="133" t="str">
        <f t="shared" si="20"/>
        <v>ubiegam sięŁódzkieNieborów_PL117</v>
      </c>
      <c r="N663" s="133" t="s">
        <v>277</v>
      </c>
      <c r="O663" s="137" t="str">
        <f t="shared" si="19"/>
        <v>Nieborów_PL117</v>
      </c>
      <c r="P663" s="138" t="s">
        <v>645</v>
      </c>
      <c r="Q663" s="138" t="s">
        <v>261</v>
      </c>
      <c r="R663" s="133">
        <v>5</v>
      </c>
      <c r="S663" s="133" t="s">
        <v>79</v>
      </c>
    </row>
    <row r="664" spans="13:19" s="133" customFormat="1" ht="12.75" hidden="1" x14ac:dyDescent="0.25">
      <c r="M664" s="133" t="str">
        <f t="shared" si="20"/>
        <v>ubiegam sięŁódzkieNowa Brzeźnica_PL116</v>
      </c>
      <c r="N664" s="133" t="s">
        <v>277</v>
      </c>
      <c r="O664" s="137" t="str">
        <f t="shared" si="19"/>
        <v>Nowa Brzeźnica_PL116</v>
      </c>
      <c r="P664" s="138" t="s">
        <v>644</v>
      </c>
      <c r="Q664" s="138" t="s">
        <v>199</v>
      </c>
      <c r="R664" s="133">
        <v>5</v>
      </c>
      <c r="S664" s="133" t="s">
        <v>79</v>
      </c>
    </row>
    <row r="665" spans="13:19" s="133" customFormat="1" ht="12.75" hidden="1" x14ac:dyDescent="0.25">
      <c r="M665" s="133" t="str">
        <f t="shared" si="20"/>
        <v>ubiegam sięŁódzkieNowe Ostrowy_PL117</v>
      </c>
      <c r="N665" s="133" t="s">
        <v>277</v>
      </c>
      <c r="O665" s="137" t="str">
        <f t="shared" si="19"/>
        <v>Nowe Ostrowy_PL117</v>
      </c>
      <c r="P665" s="138" t="s">
        <v>645</v>
      </c>
      <c r="Q665" s="138" t="s">
        <v>244</v>
      </c>
      <c r="R665" s="133">
        <v>5</v>
      </c>
      <c r="S665" s="133" t="s">
        <v>79</v>
      </c>
    </row>
    <row r="666" spans="13:19" s="133" customFormat="1" ht="12.75" hidden="1" x14ac:dyDescent="0.25">
      <c r="M666" s="133" t="str">
        <f t="shared" si="20"/>
        <v>ubiegam sięŁódzkieNowosolna_PL114</v>
      </c>
      <c r="N666" s="133" t="s">
        <v>277</v>
      </c>
      <c r="O666" s="137" t="str">
        <f t="shared" si="19"/>
        <v>Nowosolna_PL114</v>
      </c>
      <c r="P666" s="138" t="s">
        <v>642</v>
      </c>
      <c r="Q666" s="138" t="s">
        <v>132</v>
      </c>
      <c r="R666" s="133">
        <v>5</v>
      </c>
      <c r="S666" s="133" t="s">
        <v>79</v>
      </c>
    </row>
    <row r="667" spans="13:19" s="133" customFormat="1" ht="12.75" hidden="1" x14ac:dyDescent="0.25">
      <c r="M667" s="133" t="str">
        <f t="shared" si="20"/>
        <v>ubiegam sięŁódzkieNowy Kawęczyn_PL117</v>
      </c>
      <c r="N667" s="133" t="s">
        <v>277</v>
      </c>
      <c r="O667" s="137" t="str">
        <f t="shared" si="19"/>
        <v>Nowy Kawęczyn_PL117</v>
      </c>
      <c r="P667" s="138" t="s">
        <v>645</v>
      </c>
      <c r="Q667" s="138" t="s">
        <v>274</v>
      </c>
      <c r="R667" s="133">
        <v>5</v>
      </c>
      <c r="S667" s="133" t="s">
        <v>79</v>
      </c>
    </row>
    <row r="668" spans="13:19" s="133" customFormat="1" ht="12.75" hidden="1" x14ac:dyDescent="0.25">
      <c r="M668" s="133" t="str">
        <f t="shared" si="20"/>
        <v>ubiegam sięŁódzkieOporów_PL117</v>
      </c>
      <c r="N668" s="133" t="s">
        <v>277</v>
      </c>
      <c r="O668" s="137" t="str">
        <f t="shared" si="19"/>
        <v>Oporów_PL117</v>
      </c>
      <c r="P668" s="138" t="s">
        <v>645</v>
      </c>
      <c r="Q668" s="138" t="s">
        <v>245</v>
      </c>
      <c r="R668" s="133">
        <v>5</v>
      </c>
      <c r="S668" s="133" t="s">
        <v>79</v>
      </c>
    </row>
    <row r="669" spans="13:19" s="133" customFormat="1" ht="12.75" hidden="1" x14ac:dyDescent="0.25">
      <c r="M669" s="133" t="str">
        <f t="shared" si="20"/>
        <v>ubiegam sięŁódzkieOsjaków_PL116</v>
      </c>
      <c r="N669" s="133" t="s">
        <v>277</v>
      </c>
      <c r="O669" s="137" t="str">
        <f t="shared" si="19"/>
        <v>Osjaków_PL116</v>
      </c>
      <c r="P669" s="138" t="s">
        <v>644</v>
      </c>
      <c r="Q669" s="138" t="s">
        <v>224</v>
      </c>
      <c r="R669" s="133">
        <v>5</v>
      </c>
      <c r="S669" s="133" t="s">
        <v>79</v>
      </c>
    </row>
    <row r="670" spans="13:19" s="133" customFormat="1" ht="12.75" hidden="1" x14ac:dyDescent="0.25">
      <c r="M670" s="133" t="str">
        <f t="shared" si="20"/>
        <v>ubiegam sięŁódzkieOstrówek_PL116</v>
      </c>
      <c r="N670" s="133" t="s">
        <v>277</v>
      </c>
      <c r="O670" s="137" t="str">
        <f t="shared" si="19"/>
        <v>Ostrówek_PL116</v>
      </c>
      <c r="P670" s="138" t="s">
        <v>644</v>
      </c>
      <c r="Q670" s="138" t="s">
        <v>225</v>
      </c>
      <c r="R670" s="133">
        <v>5</v>
      </c>
      <c r="S670" s="133" t="s">
        <v>79</v>
      </c>
    </row>
    <row r="671" spans="13:19" s="133" customFormat="1" ht="12.75" hidden="1" x14ac:dyDescent="0.25">
      <c r="M671" s="133" t="str">
        <f t="shared" si="20"/>
        <v>ubiegam sięŁódzkiePabianice_PL114</v>
      </c>
      <c r="N671" s="133" t="s">
        <v>277</v>
      </c>
      <c r="O671" s="137" t="str">
        <f t="shared" si="19"/>
        <v>Pabianice_PL114</v>
      </c>
      <c r="P671" s="138" t="s">
        <v>642</v>
      </c>
      <c r="Q671" s="138" t="s">
        <v>137</v>
      </c>
      <c r="R671" s="133">
        <v>5</v>
      </c>
      <c r="S671" s="133" t="s">
        <v>79</v>
      </c>
    </row>
    <row r="672" spans="13:19" s="133" customFormat="1" ht="12.75" hidden="1" x14ac:dyDescent="0.25">
      <c r="M672" s="133" t="str">
        <f t="shared" si="20"/>
        <v>ubiegam sięŁódzkieParadyż_PL115</v>
      </c>
      <c r="N672" s="133" t="s">
        <v>277</v>
      </c>
      <c r="O672" s="137" t="str">
        <f t="shared" si="19"/>
        <v>Paradyż_PL115</v>
      </c>
      <c r="P672" s="138" t="s">
        <v>643</v>
      </c>
      <c r="Q672" s="138" t="s">
        <v>155</v>
      </c>
      <c r="R672" s="133">
        <v>5</v>
      </c>
      <c r="S672" s="133" t="s">
        <v>79</v>
      </c>
    </row>
    <row r="673" spans="13:19" s="133" customFormat="1" ht="12.75" hidden="1" x14ac:dyDescent="0.25">
      <c r="M673" s="133" t="str">
        <f t="shared" si="20"/>
        <v>ubiegam sięŁódzkieParzęczew_PL114</v>
      </c>
      <c r="N673" s="133" t="s">
        <v>277</v>
      </c>
      <c r="O673" s="137" t="str">
        <f t="shared" si="19"/>
        <v>Parzęczew_PL114</v>
      </c>
      <c r="P673" s="138" t="s">
        <v>642</v>
      </c>
      <c r="Q673" s="138" t="s">
        <v>139</v>
      </c>
      <c r="R673" s="133">
        <v>5</v>
      </c>
      <c r="S673" s="133" t="s">
        <v>79</v>
      </c>
    </row>
    <row r="674" spans="13:19" s="133" customFormat="1" ht="12.75" hidden="1" x14ac:dyDescent="0.25">
      <c r="M674" s="133" t="str">
        <f t="shared" si="20"/>
        <v>ubiegam sięŁódzkiePątnów_PL116</v>
      </c>
      <c r="N674" s="133" t="s">
        <v>277</v>
      </c>
      <c r="O674" s="137" t="str">
        <f t="shared" si="19"/>
        <v>Pątnów_PL116</v>
      </c>
      <c r="P674" s="138" t="s">
        <v>644</v>
      </c>
      <c r="Q674" s="138" t="s">
        <v>226</v>
      </c>
      <c r="R674" s="133">
        <v>5</v>
      </c>
      <c r="S674" s="133" t="s">
        <v>79</v>
      </c>
    </row>
    <row r="675" spans="13:19" s="133" customFormat="1" ht="12.75" hidden="1" x14ac:dyDescent="0.25">
      <c r="M675" s="133" t="str">
        <f t="shared" si="20"/>
        <v>ubiegam sięŁódzkiePęczniew_PL116</v>
      </c>
      <c r="N675" s="133" t="s">
        <v>277</v>
      </c>
      <c r="O675" s="137" t="str">
        <f t="shared" si="19"/>
        <v>Pęczniew_PL116</v>
      </c>
      <c r="P675" s="138" t="s">
        <v>644</v>
      </c>
      <c r="Q675" s="138" t="s">
        <v>205</v>
      </c>
      <c r="R675" s="133">
        <v>5</v>
      </c>
      <c r="S675" s="133" t="s">
        <v>79</v>
      </c>
    </row>
    <row r="676" spans="13:19" s="133" customFormat="1" ht="12.75" hidden="1" x14ac:dyDescent="0.25">
      <c r="M676" s="133" t="str">
        <f t="shared" si="20"/>
        <v>ubiegam sięŁódzkiePiątek_PL117</v>
      </c>
      <c r="N676" s="133" t="s">
        <v>277</v>
      </c>
      <c r="O676" s="137" t="str">
        <f t="shared" si="19"/>
        <v>Piątek_PL117</v>
      </c>
      <c r="P676" s="138" t="s">
        <v>645</v>
      </c>
      <c r="Q676" s="138" t="s">
        <v>251</v>
      </c>
      <c r="R676" s="133">
        <v>5</v>
      </c>
      <c r="S676" s="133" t="s">
        <v>79</v>
      </c>
    </row>
    <row r="677" spans="13:19" s="133" customFormat="1" ht="12.75" hidden="1" x14ac:dyDescent="0.25">
      <c r="M677" s="133" t="str">
        <f t="shared" si="20"/>
        <v>ubiegam sięŁódzkiePoddębice_PL116</v>
      </c>
      <c r="N677" s="133" t="s">
        <v>277</v>
      </c>
      <c r="O677" s="137" t="str">
        <f t="shared" si="19"/>
        <v>Poddębice_PL116</v>
      </c>
      <c r="P677" s="138" t="s">
        <v>644</v>
      </c>
      <c r="Q677" s="138" t="s">
        <v>206</v>
      </c>
      <c r="R677" s="133">
        <v>5</v>
      </c>
      <c r="S677" s="133" t="s">
        <v>79</v>
      </c>
    </row>
    <row r="678" spans="13:19" s="133" customFormat="1" ht="12.75" hidden="1" x14ac:dyDescent="0.25">
      <c r="M678" s="133" t="str">
        <f t="shared" si="20"/>
        <v>ubiegam sięŁódzkiePoświętne_PL115</v>
      </c>
      <c r="N678" s="133" t="s">
        <v>277</v>
      </c>
      <c r="O678" s="137" t="str">
        <f t="shared" si="19"/>
        <v>Poświętne_PL115</v>
      </c>
      <c r="P678" s="138" t="s">
        <v>643</v>
      </c>
      <c r="Q678" s="138" t="s">
        <v>156</v>
      </c>
      <c r="R678" s="133">
        <v>5</v>
      </c>
      <c r="S678" s="133" t="s">
        <v>79</v>
      </c>
    </row>
    <row r="679" spans="13:19" s="133" customFormat="1" ht="12.75" hidden="1" x14ac:dyDescent="0.25">
      <c r="M679" s="133" t="str">
        <f t="shared" si="20"/>
        <v>ubiegam sięŁódzkiePrzedbórz_PL115</v>
      </c>
      <c r="N679" s="133" t="s">
        <v>277</v>
      </c>
      <c r="O679" s="137" t="str">
        <f t="shared" si="19"/>
        <v>Przedbórz_PL115</v>
      </c>
      <c r="P679" s="138" t="s">
        <v>643</v>
      </c>
      <c r="Q679" s="138" t="s">
        <v>179</v>
      </c>
      <c r="R679" s="133">
        <v>5</v>
      </c>
      <c r="S679" s="133" t="s">
        <v>79</v>
      </c>
    </row>
    <row r="680" spans="13:19" s="133" customFormat="1" ht="12.75" hidden="1" x14ac:dyDescent="0.25">
      <c r="M680" s="133" t="str">
        <f t="shared" si="20"/>
        <v>ubiegam sięŁódzkieRawa Mazowiecka_PL117</v>
      </c>
      <c r="N680" s="133" t="s">
        <v>277</v>
      </c>
      <c r="O680" s="137" t="str">
        <f t="shared" si="19"/>
        <v>Rawa Mazowiecka_PL117</v>
      </c>
      <c r="P680" s="138" t="s">
        <v>645</v>
      </c>
      <c r="Q680" s="138" t="s">
        <v>265</v>
      </c>
      <c r="R680" s="133">
        <v>5</v>
      </c>
      <c r="S680" s="133" t="s">
        <v>79</v>
      </c>
    </row>
    <row r="681" spans="13:19" s="133" customFormat="1" ht="12.75" hidden="1" x14ac:dyDescent="0.25">
      <c r="M681" s="133" t="str">
        <f t="shared" si="20"/>
        <v>ubiegam sięŁódzkieRegnów_PL117</v>
      </c>
      <c r="N681" s="133" t="s">
        <v>277</v>
      </c>
      <c r="O681" s="137" t="str">
        <f t="shared" si="19"/>
        <v>Regnów_PL117</v>
      </c>
      <c r="P681" s="138" t="s">
        <v>645</v>
      </c>
      <c r="Q681" s="138" t="s">
        <v>266</v>
      </c>
      <c r="R681" s="133">
        <v>5</v>
      </c>
      <c r="S681" s="133" t="s">
        <v>79</v>
      </c>
    </row>
    <row r="682" spans="13:19" s="133" customFormat="1" ht="12.75" hidden="1" x14ac:dyDescent="0.25">
      <c r="M682" s="133" t="str">
        <f t="shared" si="20"/>
        <v>ubiegam sięŁódzkieRęczno_PL115</v>
      </c>
      <c r="N682" s="133" t="s">
        <v>277</v>
      </c>
      <c r="O682" s="137" t="str">
        <f t="shared" si="19"/>
        <v>Ręczno_PL115</v>
      </c>
      <c r="P682" s="138" t="s">
        <v>643</v>
      </c>
      <c r="Q682" s="138" t="s">
        <v>165</v>
      </c>
      <c r="R682" s="133">
        <v>5</v>
      </c>
      <c r="S682" s="133" t="s">
        <v>79</v>
      </c>
    </row>
    <row r="683" spans="13:19" s="133" customFormat="1" ht="12.75" hidden="1" x14ac:dyDescent="0.25">
      <c r="M683" s="133" t="str">
        <f t="shared" si="20"/>
        <v>ubiegam sięŁódzkieRogów_PL114</v>
      </c>
      <c r="N683" s="133" t="s">
        <v>277</v>
      </c>
      <c r="O683" s="137" t="str">
        <f t="shared" si="19"/>
        <v>Rogów_PL114</v>
      </c>
      <c r="P683" s="138" t="s">
        <v>642</v>
      </c>
      <c r="Q683" s="138" t="s">
        <v>145</v>
      </c>
      <c r="R683" s="133">
        <v>5</v>
      </c>
      <c r="S683" s="133" t="s">
        <v>79</v>
      </c>
    </row>
    <row r="684" spans="13:19" s="133" customFormat="1" ht="12.75" hidden="1" x14ac:dyDescent="0.25">
      <c r="M684" s="133" t="str">
        <f t="shared" si="20"/>
        <v>ubiegam sięŁódzkieRokiciny_PL115</v>
      </c>
      <c r="N684" s="133" t="s">
        <v>277</v>
      </c>
      <c r="O684" s="137" t="str">
        <f t="shared" si="19"/>
        <v>Rokiciny_PL115</v>
      </c>
      <c r="P684" s="138" t="s">
        <v>643</v>
      </c>
      <c r="Q684" s="138" t="s">
        <v>187</v>
      </c>
      <c r="R684" s="133">
        <v>5</v>
      </c>
      <c r="S684" s="133" t="s">
        <v>79</v>
      </c>
    </row>
    <row r="685" spans="13:19" s="133" customFormat="1" ht="12.75" hidden="1" x14ac:dyDescent="0.25">
      <c r="M685" s="133" t="str">
        <f t="shared" si="20"/>
        <v>ubiegam sięŁódzkieRozprza_PL115</v>
      </c>
      <c r="N685" s="133" t="s">
        <v>277</v>
      </c>
      <c r="O685" s="137" t="str">
        <f t="shared" si="19"/>
        <v>Rozprza_PL115</v>
      </c>
      <c r="P685" s="138" t="s">
        <v>643</v>
      </c>
      <c r="Q685" s="138" t="s">
        <v>166</v>
      </c>
      <c r="R685" s="133">
        <v>5</v>
      </c>
      <c r="S685" s="133" t="s">
        <v>79</v>
      </c>
    </row>
    <row r="686" spans="13:19" s="133" customFormat="1" ht="12.75" hidden="1" x14ac:dyDescent="0.25">
      <c r="M686" s="133" t="str">
        <f t="shared" si="20"/>
        <v>ubiegam sięŁódzkieRusiec_PL115</v>
      </c>
      <c r="N686" s="133" t="s">
        <v>277</v>
      </c>
      <c r="O686" s="137" t="str">
        <f t="shared" si="19"/>
        <v>Rusiec_PL115</v>
      </c>
      <c r="P686" s="138" t="s">
        <v>643</v>
      </c>
      <c r="Q686" s="138" t="s">
        <v>150</v>
      </c>
      <c r="R686" s="133">
        <v>5</v>
      </c>
      <c r="S686" s="133" t="s">
        <v>79</v>
      </c>
    </row>
    <row r="687" spans="13:19" s="133" customFormat="1" ht="12.75" hidden="1" x14ac:dyDescent="0.25">
      <c r="M687" s="133" t="str">
        <f t="shared" si="20"/>
        <v>ubiegam sięŁódzkieRząśnia_PL116</v>
      </c>
      <c r="N687" s="133" t="s">
        <v>277</v>
      </c>
      <c r="O687" s="137" t="str">
        <f t="shared" si="19"/>
        <v>Rząśnia_PL116</v>
      </c>
      <c r="P687" s="138" t="s">
        <v>644</v>
      </c>
      <c r="Q687" s="138" t="s">
        <v>200</v>
      </c>
      <c r="R687" s="133">
        <v>5</v>
      </c>
      <c r="S687" s="133" t="s">
        <v>79</v>
      </c>
    </row>
    <row r="688" spans="13:19" s="133" customFormat="1" ht="12.75" hidden="1" x14ac:dyDescent="0.25">
      <c r="M688" s="133" t="str">
        <f t="shared" si="20"/>
        <v>ubiegam sięŁódzkieRzeczyca_PL115</v>
      </c>
      <c r="N688" s="133" t="s">
        <v>277</v>
      </c>
      <c r="O688" s="137" t="str">
        <f t="shared" si="19"/>
        <v>Rzeczyca_PL115</v>
      </c>
      <c r="P688" s="138" t="s">
        <v>643</v>
      </c>
      <c r="Q688" s="138" t="s">
        <v>188</v>
      </c>
      <c r="R688" s="133">
        <v>5</v>
      </c>
      <c r="S688" s="133" t="s">
        <v>79</v>
      </c>
    </row>
    <row r="689" spans="13:19" s="133" customFormat="1" ht="12.75" hidden="1" x14ac:dyDescent="0.25">
      <c r="M689" s="133" t="str">
        <f t="shared" si="20"/>
        <v>ubiegam sięŁódzkieSadkowice_PL117</v>
      </c>
      <c r="N689" s="133" t="s">
        <v>277</v>
      </c>
      <c r="O689" s="137" t="str">
        <f t="shared" si="19"/>
        <v>Sadkowice_PL117</v>
      </c>
      <c r="P689" s="138" t="s">
        <v>645</v>
      </c>
      <c r="Q689" s="138" t="s">
        <v>267</v>
      </c>
      <c r="R689" s="133">
        <v>5</v>
      </c>
      <c r="S689" s="133" t="s">
        <v>79</v>
      </c>
    </row>
    <row r="690" spans="13:19" s="133" customFormat="1" ht="12.75" hidden="1" x14ac:dyDescent="0.25">
      <c r="M690" s="133" t="str">
        <f t="shared" si="20"/>
        <v>ubiegam sięŁódzkieSędziejowice_PL116</v>
      </c>
      <c r="N690" s="133" t="s">
        <v>277</v>
      </c>
      <c r="O690" s="137" t="str">
        <f t="shared" si="19"/>
        <v>Sędziejowice_PL116</v>
      </c>
      <c r="P690" s="138" t="s">
        <v>644</v>
      </c>
      <c r="Q690" s="138" t="s">
        <v>194</v>
      </c>
      <c r="R690" s="133">
        <v>5</v>
      </c>
      <c r="S690" s="133" t="s">
        <v>79</v>
      </c>
    </row>
    <row r="691" spans="13:19" s="133" customFormat="1" ht="12.75" hidden="1" x14ac:dyDescent="0.25">
      <c r="M691" s="133" t="str">
        <f t="shared" si="20"/>
        <v>ubiegam sięŁódzkieSiemkowice_PL116</v>
      </c>
      <c r="N691" s="133" t="s">
        <v>277</v>
      </c>
      <c r="O691" s="137" t="str">
        <f t="shared" si="19"/>
        <v>Siemkowice_PL116</v>
      </c>
      <c r="P691" s="138" t="s">
        <v>644</v>
      </c>
      <c r="Q691" s="138" t="s">
        <v>201</v>
      </c>
      <c r="R691" s="133">
        <v>5</v>
      </c>
      <c r="S691" s="133" t="s">
        <v>79</v>
      </c>
    </row>
    <row r="692" spans="13:19" s="133" customFormat="1" ht="12.75" hidden="1" x14ac:dyDescent="0.25">
      <c r="M692" s="133" t="str">
        <f t="shared" si="20"/>
        <v>ubiegam sięŁódzkieSieradz_PL116</v>
      </c>
      <c r="N692" s="133" t="s">
        <v>277</v>
      </c>
      <c r="O692" s="137" t="str">
        <f t="shared" si="19"/>
        <v>Sieradz_PL116</v>
      </c>
      <c r="P692" s="138" t="s">
        <v>644</v>
      </c>
      <c r="Q692" s="138" t="s">
        <v>216</v>
      </c>
      <c r="R692" s="133">
        <v>5</v>
      </c>
      <c r="S692" s="133" t="s">
        <v>79</v>
      </c>
    </row>
    <row r="693" spans="13:19" s="133" customFormat="1" ht="12.75" hidden="1" x14ac:dyDescent="0.25">
      <c r="M693" s="133" t="str">
        <f t="shared" si="20"/>
        <v>ubiegam sięŁódzkieSkierniewice_PL117</v>
      </c>
      <c r="N693" s="133" t="s">
        <v>277</v>
      </c>
      <c r="O693" s="137" t="str">
        <f t="shared" si="19"/>
        <v>Skierniewice_PL117</v>
      </c>
      <c r="P693" s="138" t="s">
        <v>645</v>
      </c>
      <c r="Q693" s="138" t="s">
        <v>275</v>
      </c>
      <c r="R693" s="133">
        <v>5</v>
      </c>
      <c r="S693" s="133" t="s">
        <v>79</v>
      </c>
    </row>
    <row r="694" spans="13:19" s="133" customFormat="1" ht="12.75" hidden="1" x14ac:dyDescent="0.25">
      <c r="M694" s="133" t="str">
        <f t="shared" si="20"/>
        <v>ubiegam sięŁódzkieSkomlin_PL116</v>
      </c>
      <c r="N694" s="133" t="s">
        <v>277</v>
      </c>
      <c r="O694" s="137" t="str">
        <f t="shared" si="19"/>
        <v>Skomlin_PL116</v>
      </c>
      <c r="P694" s="138" t="s">
        <v>644</v>
      </c>
      <c r="Q694" s="138" t="s">
        <v>227</v>
      </c>
      <c r="R694" s="133">
        <v>5</v>
      </c>
      <c r="S694" s="133" t="s">
        <v>79</v>
      </c>
    </row>
    <row r="695" spans="13:19" s="133" customFormat="1" ht="12.75" hidden="1" x14ac:dyDescent="0.25">
      <c r="M695" s="133" t="str">
        <f t="shared" si="20"/>
        <v>ubiegam sięŁódzkieSławno_PL115</v>
      </c>
      <c r="N695" s="133" t="s">
        <v>277</v>
      </c>
      <c r="O695" s="137" t="str">
        <f t="shared" si="19"/>
        <v>Sławno_PL115</v>
      </c>
      <c r="P695" s="138" t="s">
        <v>643</v>
      </c>
      <c r="Q695" s="138" t="s">
        <v>157</v>
      </c>
      <c r="R695" s="133">
        <v>5</v>
      </c>
      <c r="S695" s="133" t="s">
        <v>79</v>
      </c>
    </row>
    <row r="696" spans="13:19" s="133" customFormat="1" ht="12.75" hidden="1" x14ac:dyDescent="0.25">
      <c r="M696" s="133" t="str">
        <f t="shared" si="20"/>
        <v>ubiegam sięŁódzkieSłupia_PL117</v>
      </c>
      <c r="N696" s="133" t="s">
        <v>277</v>
      </c>
      <c r="O696" s="137" t="str">
        <f t="shared" si="19"/>
        <v>Słupia_PL117</v>
      </c>
      <c r="P696" s="138" t="s">
        <v>645</v>
      </c>
      <c r="Q696" s="138" t="s">
        <v>276</v>
      </c>
      <c r="R696" s="133">
        <v>5</v>
      </c>
      <c r="S696" s="133" t="s">
        <v>79</v>
      </c>
    </row>
    <row r="697" spans="13:19" s="133" customFormat="1" ht="12.75" hidden="1" x14ac:dyDescent="0.25">
      <c r="M697" s="133" t="str">
        <f t="shared" si="20"/>
        <v>ubiegam sięŁódzkieSokolniki_PL116</v>
      </c>
      <c r="N697" s="133" t="s">
        <v>277</v>
      </c>
      <c r="O697" s="137" t="str">
        <f t="shared" si="19"/>
        <v>Sokolniki_PL116</v>
      </c>
      <c r="P697" s="138" t="s">
        <v>644</v>
      </c>
      <c r="Q697" s="138" t="s">
        <v>234</v>
      </c>
      <c r="R697" s="133">
        <v>5</v>
      </c>
      <c r="S697" s="133" t="s">
        <v>79</v>
      </c>
    </row>
    <row r="698" spans="13:19" s="133" customFormat="1" ht="12.75" hidden="1" x14ac:dyDescent="0.25">
      <c r="M698" s="133" t="str">
        <f t="shared" si="20"/>
        <v>ubiegam sięŁódzkieStryków_PL114</v>
      </c>
      <c r="N698" s="133" t="s">
        <v>277</v>
      </c>
      <c r="O698" s="137" t="str">
        <f t="shared" si="19"/>
        <v>Stryków_PL114</v>
      </c>
      <c r="P698" s="138" t="s">
        <v>642</v>
      </c>
      <c r="Q698" s="138" t="s">
        <v>140</v>
      </c>
      <c r="R698" s="133">
        <v>5</v>
      </c>
      <c r="S698" s="133" t="s">
        <v>79</v>
      </c>
    </row>
    <row r="699" spans="13:19" s="133" customFormat="1" ht="12.75" hidden="1" x14ac:dyDescent="0.25">
      <c r="M699" s="133" t="str">
        <f t="shared" si="20"/>
        <v>ubiegam sięŁódzkieStrzelce Wielkie_PL116</v>
      </c>
      <c r="N699" s="133" t="s">
        <v>277</v>
      </c>
      <c r="O699" s="137" t="str">
        <f t="shared" si="19"/>
        <v>Strzelce Wielkie_PL116</v>
      </c>
      <c r="P699" s="138" t="s">
        <v>644</v>
      </c>
      <c r="Q699" s="138" t="s">
        <v>202</v>
      </c>
      <c r="R699" s="133">
        <v>5</v>
      </c>
      <c r="S699" s="133" t="s">
        <v>79</v>
      </c>
    </row>
    <row r="700" spans="13:19" s="133" customFormat="1" ht="12.75" hidden="1" x14ac:dyDescent="0.25">
      <c r="M700" s="133" t="str">
        <f t="shared" si="20"/>
        <v>ubiegam sięŁódzkieStrzelce_PL117</v>
      </c>
      <c r="N700" s="133" t="s">
        <v>277</v>
      </c>
      <c r="O700" s="137" t="str">
        <f t="shared" si="19"/>
        <v>Strzelce_PL117</v>
      </c>
      <c r="P700" s="138" t="s">
        <v>645</v>
      </c>
      <c r="Q700" s="138" t="s">
        <v>246</v>
      </c>
      <c r="R700" s="133">
        <v>5</v>
      </c>
      <c r="S700" s="133" t="s">
        <v>79</v>
      </c>
    </row>
    <row r="701" spans="13:19" s="133" customFormat="1" ht="12.75" hidden="1" x14ac:dyDescent="0.25">
      <c r="M701" s="133" t="str">
        <f t="shared" si="20"/>
        <v>ubiegam sięŁódzkieSulejów_PL115</v>
      </c>
      <c r="N701" s="133" t="s">
        <v>277</v>
      </c>
      <c r="O701" s="137" t="str">
        <f t="shared" si="19"/>
        <v>Sulejów_PL115</v>
      </c>
      <c r="P701" s="138" t="s">
        <v>643</v>
      </c>
      <c r="Q701" s="138" t="s">
        <v>167</v>
      </c>
      <c r="R701" s="133">
        <v>5</v>
      </c>
      <c r="S701" s="133" t="s">
        <v>79</v>
      </c>
    </row>
    <row r="702" spans="13:19" s="133" customFormat="1" ht="12.75" hidden="1" x14ac:dyDescent="0.25">
      <c r="M702" s="133" t="str">
        <f t="shared" si="20"/>
        <v>ubiegam sięŁódzkieSulmierzyce_PL116</v>
      </c>
      <c r="N702" s="133" t="s">
        <v>277</v>
      </c>
      <c r="O702" s="137" t="str">
        <f t="shared" si="19"/>
        <v>Sulmierzyce_PL116</v>
      </c>
      <c r="P702" s="138" t="s">
        <v>644</v>
      </c>
      <c r="Q702" s="138" t="s">
        <v>203</v>
      </c>
      <c r="R702" s="133">
        <v>5</v>
      </c>
      <c r="S702" s="133" t="s">
        <v>79</v>
      </c>
    </row>
    <row r="703" spans="13:19" s="133" customFormat="1" ht="12.75" hidden="1" x14ac:dyDescent="0.25">
      <c r="M703" s="133" t="str">
        <f t="shared" si="20"/>
        <v>ubiegam sięŁódzkieSzadek_PL116</v>
      </c>
      <c r="N703" s="133" t="s">
        <v>277</v>
      </c>
      <c r="O703" s="137" t="str">
        <f t="shared" si="19"/>
        <v>Szadek_PL116</v>
      </c>
      <c r="P703" s="138" t="s">
        <v>644</v>
      </c>
      <c r="Q703" s="138" t="s">
        <v>235</v>
      </c>
      <c r="R703" s="133">
        <v>5</v>
      </c>
      <c r="S703" s="133" t="s">
        <v>79</v>
      </c>
    </row>
    <row r="704" spans="13:19" s="133" customFormat="1" ht="12.75" hidden="1" x14ac:dyDescent="0.25">
      <c r="M704" s="133" t="str">
        <f t="shared" si="20"/>
        <v>ubiegam sięŁódzkieSzczerców_PL115</v>
      </c>
      <c r="N704" s="133" t="s">
        <v>277</v>
      </c>
      <c r="O704" s="137" t="str">
        <f t="shared" si="19"/>
        <v>Szczerców_PL115</v>
      </c>
      <c r="P704" s="138" t="s">
        <v>643</v>
      </c>
      <c r="Q704" s="138" t="s">
        <v>151</v>
      </c>
      <c r="R704" s="133">
        <v>5</v>
      </c>
      <c r="S704" s="133" t="s">
        <v>79</v>
      </c>
    </row>
    <row r="705" spans="13:19" s="133" customFormat="1" ht="12.75" hidden="1" x14ac:dyDescent="0.25">
      <c r="M705" s="133" t="str">
        <f t="shared" si="20"/>
        <v>ubiegam sięŁódzkieŚwinice Warckie_PL117</v>
      </c>
      <c r="N705" s="133" t="s">
        <v>277</v>
      </c>
      <c r="O705" s="137" t="str">
        <f t="shared" si="19"/>
        <v>Świnice Warckie_PL117</v>
      </c>
      <c r="P705" s="138" t="s">
        <v>645</v>
      </c>
      <c r="Q705" s="138" t="s">
        <v>252</v>
      </c>
      <c r="R705" s="133">
        <v>5</v>
      </c>
      <c r="S705" s="133" t="s">
        <v>79</v>
      </c>
    </row>
    <row r="706" spans="13:19" s="133" customFormat="1" ht="12.75" hidden="1" x14ac:dyDescent="0.25">
      <c r="M706" s="133" t="str">
        <f t="shared" si="20"/>
        <v>ubiegam sięŁódzkieTomaszów Mazowiecki_PL115</v>
      </c>
      <c r="N706" s="133" t="s">
        <v>277</v>
      </c>
      <c r="O706" s="137" t="str">
        <f t="shared" si="19"/>
        <v>Tomaszów Mazowiecki_PL115</v>
      </c>
      <c r="P706" s="138" t="s">
        <v>643</v>
      </c>
      <c r="Q706" s="138" t="s">
        <v>189</v>
      </c>
      <c r="R706" s="133">
        <v>5</v>
      </c>
      <c r="S706" s="133" t="s">
        <v>79</v>
      </c>
    </row>
    <row r="707" spans="13:19" s="133" customFormat="1" ht="12.75" hidden="1" x14ac:dyDescent="0.25">
      <c r="M707" s="133" t="str">
        <f t="shared" si="20"/>
        <v>ubiegam sięŁódzkieTuszyn_PL114</v>
      </c>
      <c r="N707" s="133" t="s">
        <v>277</v>
      </c>
      <c r="O707" s="137" t="str">
        <f t="shared" si="19"/>
        <v>Tuszyn_PL114</v>
      </c>
      <c r="P707" s="138" t="s">
        <v>642</v>
      </c>
      <c r="Q707" s="138" t="s">
        <v>133</v>
      </c>
      <c r="R707" s="133">
        <v>5</v>
      </c>
      <c r="S707" s="133" t="s">
        <v>79</v>
      </c>
    </row>
    <row r="708" spans="13:19" s="133" customFormat="1" ht="12.75" hidden="1" x14ac:dyDescent="0.25">
      <c r="M708" s="133" t="str">
        <f t="shared" si="20"/>
        <v>ubiegam sięŁódzkieUjazd_PL115</v>
      </c>
      <c r="N708" s="133" t="s">
        <v>277</v>
      </c>
      <c r="O708" s="137" t="str">
        <f t="shared" si="19"/>
        <v>Ujazd_PL115</v>
      </c>
      <c r="P708" s="138" t="s">
        <v>643</v>
      </c>
      <c r="Q708" s="138" t="s">
        <v>190</v>
      </c>
      <c r="R708" s="133">
        <v>5</v>
      </c>
      <c r="S708" s="133" t="s">
        <v>79</v>
      </c>
    </row>
    <row r="709" spans="13:19" s="133" customFormat="1" ht="12.75" hidden="1" x14ac:dyDescent="0.25">
      <c r="M709" s="133" t="str">
        <f t="shared" si="20"/>
        <v>ubiegam sięŁódzkieUniejów_PL116</v>
      </c>
      <c r="N709" s="133" t="s">
        <v>277</v>
      </c>
      <c r="O709" s="137" t="str">
        <f t="shared" ref="O709:O772" si="21">Q709&amp;P709</f>
        <v>Uniejów_PL116</v>
      </c>
      <c r="P709" s="138" t="s">
        <v>644</v>
      </c>
      <c r="Q709" s="138" t="s">
        <v>207</v>
      </c>
      <c r="R709" s="133">
        <v>5</v>
      </c>
      <c r="S709" s="133" t="s">
        <v>79</v>
      </c>
    </row>
    <row r="710" spans="13:19" s="133" customFormat="1" ht="12.75" hidden="1" x14ac:dyDescent="0.25">
      <c r="M710" s="133" t="str">
        <f t="shared" ref="M710:M773" si="22">S710&amp;N710&amp;O710</f>
        <v>ubiegam sięŁódzkieWarta_PL116</v>
      </c>
      <c r="N710" s="133" t="s">
        <v>277</v>
      </c>
      <c r="O710" s="137" t="str">
        <f t="shared" si="21"/>
        <v>Warta_PL116</v>
      </c>
      <c r="P710" s="138" t="s">
        <v>644</v>
      </c>
      <c r="Q710" s="138" t="s">
        <v>217</v>
      </c>
      <c r="R710" s="133">
        <v>5</v>
      </c>
      <c r="S710" s="133" t="s">
        <v>79</v>
      </c>
    </row>
    <row r="711" spans="13:19" s="133" customFormat="1" ht="12.75" hidden="1" x14ac:dyDescent="0.25">
      <c r="M711" s="133" t="str">
        <f t="shared" si="22"/>
        <v>ubiegam sięŁódzkieWartkowice_PL116</v>
      </c>
      <c r="N711" s="133" t="s">
        <v>277</v>
      </c>
      <c r="O711" s="137" t="str">
        <f t="shared" si="21"/>
        <v>Wartkowice_PL116</v>
      </c>
      <c r="P711" s="138" t="s">
        <v>644</v>
      </c>
      <c r="Q711" s="138" t="s">
        <v>208</v>
      </c>
      <c r="R711" s="133">
        <v>5</v>
      </c>
      <c r="S711" s="133" t="s">
        <v>79</v>
      </c>
    </row>
    <row r="712" spans="13:19" s="133" customFormat="1" ht="12.75" hidden="1" x14ac:dyDescent="0.25">
      <c r="M712" s="133" t="str">
        <f t="shared" si="22"/>
        <v>ubiegam sięŁódzkieWidawa_PL116</v>
      </c>
      <c r="N712" s="133" t="s">
        <v>277</v>
      </c>
      <c r="O712" s="137" t="str">
        <f t="shared" si="21"/>
        <v>Widawa_PL116</v>
      </c>
      <c r="P712" s="138" t="s">
        <v>644</v>
      </c>
      <c r="Q712" s="138" t="s">
        <v>195</v>
      </c>
      <c r="R712" s="133">
        <v>5</v>
      </c>
      <c r="S712" s="133" t="s">
        <v>79</v>
      </c>
    </row>
    <row r="713" spans="13:19" s="133" customFormat="1" ht="12.75" hidden="1" x14ac:dyDescent="0.25">
      <c r="M713" s="133" t="str">
        <f t="shared" si="22"/>
        <v>ubiegam sięŁódzkieWielgomłyny_PL115</v>
      </c>
      <c r="N713" s="133" t="s">
        <v>277</v>
      </c>
      <c r="O713" s="137" t="str">
        <f t="shared" si="21"/>
        <v>Wielgomłyny_PL115</v>
      </c>
      <c r="P713" s="138" t="s">
        <v>643</v>
      </c>
      <c r="Q713" s="138" t="s">
        <v>180</v>
      </c>
      <c r="R713" s="133">
        <v>5</v>
      </c>
      <c r="S713" s="133" t="s">
        <v>79</v>
      </c>
    </row>
    <row r="714" spans="13:19" s="133" customFormat="1" ht="12.75" hidden="1" x14ac:dyDescent="0.25">
      <c r="M714" s="133" t="str">
        <f t="shared" si="22"/>
        <v>ubiegam sięŁódzkieWierzchlas_PL116</v>
      </c>
      <c r="N714" s="133" t="s">
        <v>277</v>
      </c>
      <c r="O714" s="137" t="str">
        <f t="shared" si="21"/>
        <v>Wierzchlas_PL116</v>
      </c>
      <c r="P714" s="138" t="s">
        <v>644</v>
      </c>
      <c r="Q714" s="138" t="s">
        <v>228</v>
      </c>
      <c r="R714" s="133">
        <v>5</v>
      </c>
      <c r="S714" s="133" t="s">
        <v>79</v>
      </c>
    </row>
    <row r="715" spans="13:19" s="133" customFormat="1" ht="12.75" hidden="1" x14ac:dyDescent="0.25">
      <c r="M715" s="133" t="str">
        <f t="shared" si="22"/>
        <v>ubiegam sięŁódzkieWitonia_PL117</v>
      </c>
      <c r="N715" s="133" t="s">
        <v>277</v>
      </c>
      <c r="O715" s="137" t="str">
        <f t="shared" si="21"/>
        <v>Witonia_PL117</v>
      </c>
      <c r="P715" s="138" t="s">
        <v>645</v>
      </c>
      <c r="Q715" s="138" t="s">
        <v>253</v>
      </c>
      <c r="R715" s="133">
        <v>5</v>
      </c>
      <c r="S715" s="133" t="s">
        <v>79</v>
      </c>
    </row>
    <row r="716" spans="13:19" s="133" customFormat="1" ht="12.75" hidden="1" x14ac:dyDescent="0.25">
      <c r="M716" s="133" t="str">
        <f t="shared" si="22"/>
        <v>ubiegam sięŁódzkieWodzierady_PL116</v>
      </c>
      <c r="N716" s="133" t="s">
        <v>277</v>
      </c>
      <c r="O716" s="137" t="str">
        <f t="shared" si="21"/>
        <v>Wodzierady_PL116</v>
      </c>
      <c r="P716" s="138" t="s">
        <v>644</v>
      </c>
      <c r="Q716" s="138" t="s">
        <v>196</v>
      </c>
      <c r="R716" s="133">
        <v>5</v>
      </c>
      <c r="S716" s="133" t="s">
        <v>79</v>
      </c>
    </row>
    <row r="717" spans="13:19" s="133" customFormat="1" ht="12.75" hidden="1" x14ac:dyDescent="0.25">
      <c r="M717" s="133" t="str">
        <f t="shared" si="22"/>
        <v>ubiegam sięŁódzkieWola Krzysztoporska_PL115</v>
      </c>
      <c r="N717" s="133" t="s">
        <v>277</v>
      </c>
      <c r="O717" s="137" t="str">
        <f t="shared" si="21"/>
        <v>Wola Krzysztoporska_PL115</v>
      </c>
      <c r="P717" s="138" t="s">
        <v>643</v>
      </c>
      <c r="Q717" s="138" t="s">
        <v>168</v>
      </c>
      <c r="R717" s="133">
        <v>5</v>
      </c>
      <c r="S717" s="133" t="s">
        <v>79</v>
      </c>
    </row>
    <row r="718" spans="13:19" s="133" customFormat="1" ht="12.75" hidden="1" x14ac:dyDescent="0.25">
      <c r="M718" s="133" t="str">
        <f t="shared" si="22"/>
        <v>ubiegam sięŁódzkieWolbórz_PL115</v>
      </c>
      <c r="N718" s="133" t="s">
        <v>277</v>
      </c>
      <c r="O718" s="137" t="str">
        <f t="shared" si="21"/>
        <v>Wolbórz_PL115</v>
      </c>
      <c r="P718" s="138" t="s">
        <v>643</v>
      </c>
      <c r="Q718" s="138" t="s">
        <v>169</v>
      </c>
      <c r="R718" s="133">
        <v>5</v>
      </c>
      <c r="S718" s="133" t="s">
        <v>79</v>
      </c>
    </row>
    <row r="719" spans="13:19" s="133" customFormat="1" ht="12.75" hidden="1" x14ac:dyDescent="0.25">
      <c r="M719" s="133" t="str">
        <f t="shared" si="22"/>
        <v>ubiegam sięŁódzkieWróblew_PL116</v>
      </c>
      <c r="N719" s="133" t="s">
        <v>277</v>
      </c>
      <c r="O719" s="137" t="str">
        <f t="shared" si="21"/>
        <v>Wróblew_PL116</v>
      </c>
      <c r="P719" s="138" t="s">
        <v>644</v>
      </c>
      <c r="Q719" s="138" t="s">
        <v>218</v>
      </c>
      <c r="R719" s="133">
        <v>5</v>
      </c>
      <c r="S719" s="133" t="s">
        <v>79</v>
      </c>
    </row>
    <row r="720" spans="13:19" s="133" customFormat="1" ht="12.75" hidden="1" x14ac:dyDescent="0.25">
      <c r="M720" s="133" t="str">
        <f t="shared" si="22"/>
        <v>ubiegam sięŁódzkieZadzim_PL116</v>
      </c>
      <c r="N720" s="133" t="s">
        <v>277</v>
      </c>
      <c r="O720" s="137" t="str">
        <f t="shared" si="21"/>
        <v>Zadzim_PL116</v>
      </c>
      <c r="P720" s="138" t="s">
        <v>644</v>
      </c>
      <c r="Q720" s="138" t="s">
        <v>209</v>
      </c>
      <c r="R720" s="133">
        <v>5</v>
      </c>
      <c r="S720" s="133" t="s">
        <v>79</v>
      </c>
    </row>
    <row r="721" spans="13:19" s="133" customFormat="1" ht="12.75" hidden="1" x14ac:dyDescent="0.25">
      <c r="M721" s="133" t="str">
        <f t="shared" si="22"/>
        <v>ubiegam sięŁódzkieZapolice_PL116</v>
      </c>
      <c r="N721" s="133" t="s">
        <v>277</v>
      </c>
      <c r="O721" s="137" t="str">
        <f t="shared" si="21"/>
        <v>Zapolice_PL116</v>
      </c>
      <c r="P721" s="138" t="s">
        <v>644</v>
      </c>
      <c r="Q721" s="138" t="s">
        <v>236</v>
      </c>
      <c r="R721" s="133">
        <v>5</v>
      </c>
      <c r="S721" s="133" t="s">
        <v>79</v>
      </c>
    </row>
    <row r="722" spans="13:19" s="133" customFormat="1" ht="12.75" hidden="1" x14ac:dyDescent="0.25">
      <c r="M722" s="133" t="str">
        <f t="shared" si="22"/>
        <v>ubiegam sięŁódzkieZduny_PL117</v>
      </c>
      <c r="N722" s="133" t="s">
        <v>277</v>
      </c>
      <c r="O722" s="137" t="str">
        <f t="shared" si="21"/>
        <v>Zduny_PL117</v>
      </c>
      <c r="P722" s="138" t="s">
        <v>645</v>
      </c>
      <c r="Q722" s="138" t="s">
        <v>262</v>
      </c>
      <c r="R722" s="133">
        <v>5</v>
      </c>
      <c r="S722" s="133" t="s">
        <v>79</v>
      </c>
    </row>
    <row r="723" spans="13:19" s="133" customFormat="1" ht="12.75" hidden="1" x14ac:dyDescent="0.25">
      <c r="M723" s="133" t="str">
        <f t="shared" si="22"/>
        <v>ubiegam sięŁódzkieZduńska Wola_PL116</v>
      </c>
      <c r="N723" s="133" t="s">
        <v>277</v>
      </c>
      <c r="O723" s="137" t="str">
        <f t="shared" si="21"/>
        <v>Zduńska Wola_PL116</v>
      </c>
      <c r="P723" s="138" t="s">
        <v>644</v>
      </c>
      <c r="Q723" s="138" t="s">
        <v>237</v>
      </c>
      <c r="R723" s="133">
        <v>5</v>
      </c>
      <c r="S723" s="133" t="s">
        <v>79</v>
      </c>
    </row>
    <row r="724" spans="13:19" s="133" customFormat="1" ht="12.75" hidden="1" x14ac:dyDescent="0.25">
      <c r="M724" s="133" t="str">
        <f t="shared" si="22"/>
        <v>ubiegam sięŁódzkieZgierz_PL114</v>
      </c>
      <c r="N724" s="133" t="s">
        <v>277</v>
      </c>
      <c r="O724" s="137" t="str">
        <f t="shared" si="21"/>
        <v>Zgierz_PL114</v>
      </c>
      <c r="P724" s="138" t="s">
        <v>642</v>
      </c>
      <c r="Q724" s="138" t="s">
        <v>141</v>
      </c>
      <c r="R724" s="133">
        <v>5</v>
      </c>
      <c r="S724" s="133" t="s">
        <v>79</v>
      </c>
    </row>
    <row r="725" spans="13:19" s="133" customFormat="1" ht="12.75" hidden="1" x14ac:dyDescent="0.25">
      <c r="M725" s="133" t="str">
        <f t="shared" si="22"/>
        <v>ubiegam sięŁódzkieZłoczew_PL116</v>
      </c>
      <c r="N725" s="133" t="s">
        <v>277</v>
      </c>
      <c r="O725" s="137" t="str">
        <f t="shared" si="21"/>
        <v>Złoczew_PL116</v>
      </c>
      <c r="P725" s="138" t="s">
        <v>644</v>
      </c>
      <c r="Q725" s="138" t="s">
        <v>219</v>
      </c>
      <c r="R725" s="133">
        <v>5</v>
      </c>
      <c r="S725" s="133" t="s">
        <v>79</v>
      </c>
    </row>
    <row r="726" spans="13:19" s="133" customFormat="1" ht="12.75" hidden="1" x14ac:dyDescent="0.25">
      <c r="M726" s="133" t="str">
        <f t="shared" si="22"/>
        <v>ubiegam sięŁódzkieŻarnów_PL115</v>
      </c>
      <c r="N726" s="133" t="s">
        <v>277</v>
      </c>
      <c r="O726" s="137" t="str">
        <f t="shared" si="21"/>
        <v>Żarnów_PL115</v>
      </c>
      <c r="P726" s="138" t="s">
        <v>643</v>
      </c>
      <c r="Q726" s="138" t="s">
        <v>158</v>
      </c>
      <c r="R726" s="133">
        <v>5</v>
      </c>
      <c r="S726" s="133" t="s">
        <v>79</v>
      </c>
    </row>
    <row r="727" spans="13:19" s="133" customFormat="1" ht="12.75" hidden="1" x14ac:dyDescent="0.25">
      <c r="M727" s="133" t="str">
        <f t="shared" si="22"/>
        <v>ubiegam sięŁódzkieŻelechlinek_PL115</v>
      </c>
      <c r="N727" s="133" t="s">
        <v>277</v>
      </c>
      <c r="O727" s="137" t="str">
        <f t="shared" si="21"/>
        <v>Żelechlinek_PL115</v>
      </c>
      <c r="P727" s="138" t="s">
        <v>643</v>
      </c>
      <c r="Q727" s="138" t="s">
        <v>191</v>
      </c>
      <c r="R727" s="133">
        <v>5</v>
      </c>
      <c r="S727" s="133" t="s">
        <v>79</v>
      </c>
    </row>
    <row r="728" spans="13:19" s="133" customFormat="1" ht="12.75" hidden="1" x14ac:dyDescent="0.25">
      <c r="M728" s="133" t="str">
        <f t="shared" si="22"/>
        <v>ubiegam sięŁódzkieŻytno_PL115</v>
      </c>
      <c r="N728" s="133" t="s">
        <v>277</v>
      </c>
      <c r="O728" s="137" t="str">
        <f t="shared" si="21"/>
        <v>Żytno_PL115</v>
      </c>
      <c r="P728" s="138" t="s">
        <v>643</v>
      </c>
      <c r="Q728" s="138" t="s">
        <v>181</v>
      </c>
      <c r="R728" s="133">
        <v>5</v>
      </c>
      <c r="S728" s="133" t="s">
        <v>79</v>
      </c>
    </row>
    <row r="729" spans="13:19" s="133" customFormat="1" ht="12.75" hidden="1" x14ac:dyDescent="0.25">
      <c r="M729" s="133" t="str">
        <f t="shared" si="22"/>
        <v>ubiegam sięMałopolskieAlwernia_PL216</v>
      </c>
      <c r="N729" s="133" t="s">
        <v>528</v>
      </c>
      <c r="O729" s="137" t="str">
        <f t="shared" si="21"/>
        <v>Alwernia_PL216</v>
      </c>
      <c r="P729" s="138" t="s">
        <v>653</v>
      </c>
      <c r="Q729" s="138" t="s">
        <v>599</v>
      </c>
      <c r="R729" s="133">
        <v>5</v>
      </c>
      <c r="S729" s="133" t="s">
        <v>79</v>
      </c>
    </row>
    <row r="730" spans="13:19" s="133" customFormat="1" ht="12.75" hidden="1" x14ac:dyDescent="0.25">
      <c r="M730" s="133" t="str">
        <f t="shared" si="22"/>
        <v>ubiegam sięMałopolskieBabice_PL216</v>
      </c>
      <c r="N730" s="133" t="s">
        <v>528</v>
      </c>
      <c r="O730" s="137" t="str">
        <f t="shared" si="21"/>
        <v>Babice_PL216</v>
      </c>
      <c r="P730" s="138" t="s">
        <v>653</v>
      </c>
      <c r="Q730" s="138" t="s">
        <v>600</v>
      </c>
      <c r="R730" s="133">
        <v>5</v>
      </c>
      <c r="S730" s="133" t="s">
        <v>79</v>
      </c>
    </row>
    <row r="731" spans="13:19" s="133" customFormat="1" ht="12.75" hidden="1" x14ac:dyDescent="0.25">
      <c r="M731" s="133" t="str">
        <f t="shared" si="22"/>
        <v>ubiegam sięMałopolskieBiskupice_PL214</v>
      </c>
      <c r="N731" s="133" t="s">
        <v>528</v>
      </c>
      <c r="O731" s="137" t="str">
        <f t="shared" si="21"/>
        <v>Biskupice_PL214</v>
      </c>
      <c r="P731" s="138" t="s">
        <v>651</v>
      </c>
      <c r="Q731" s="138" t="s">
        <v>565</v>
      </c>
      <c r="R731" s="133">
        <v>5</v>
      </c>
      <c r="S731" s="133" t="s">
        <v>79</v>
      </c>
    </row>
    <row r="732" spans="13:19" s="133" customFormat="1" ht="12.75" hidden="1" x14ac:dyDescent="0.25">
      <c r="M732" s="133" t="str">
        <f t="shared" si="22"/>
        <v>ubiegam sięMałopolskieBobowa_PL215</v>
      </c>
      <c r="N732" s="133" t="s">
        <v>528</v>
      </c>
      <c r="O732" s="137" t="str">
        <f t="shared" si="21"/>
        <v>Bobowa_PL215</v>
      </c>
      <c r="P732" s="138" t="s">
        <v>652</v>
      </c>
      <c r="Q732" s="138" t="s">
        <v>567</v>
      </c>
      <c r="R732" s="133">
        <v>5</v>
      </c>
      <c r="S732" s="133" t="s">
        <v>79</v>
      </c>
    </row>
    <row r="733" spans="13:19" s="133" customFormat="1" ht="12.75" hidden="1" x14ac:dyDescent="0.25">
      <c r="M733" s="133" t="str">
        <f t="shared" si="22"/>
        <v>ubiegam sięMałopolskieBolesław_PL217</v>
      </c>
      <c r="N733" s="133" t="s">
        <v>528</v>
      </c>
      <c r="O733" s="137" t="str">
        <f t="shared" si="21"/>
        <v>Bolesław_PL217</v>
      </c>
      <c r="P733" s="138" t="s">
        <v>654</v>
      </c>
      <c r="Q733" s="138" t="s">
        <v>622</v>
      </c>
      <c r="R733" s="133">
        <v>5</v>
      </c>
      <c r="S733" s="133" t="s">
        <v>79</v>
      </c>
    </row>
    <row r="734" spans="13:19" s="133" customFormat="1" ht="12.75" hidden="1" x14ac:dyDescent="0.25">
      <c r="M734" s="133" t="str">
        <f t="shared" si="22"/>
        <v>ubiegam sięMałopolskieBorzęcin_PL217</v>
      </c>
      <c r="N734" s="133" t="s">
        <v>528</v>
      </c>
      <c r="O734" s="137" t="str">
        <f t="shared" si="21"/>
        <v>Borzęcin_PL217</v>
      </c>
      <c r="P734" s="138" t="s">
        <v>654</v>
      </c>
      <c r="Q734" s="138" t="s">
        <v>616</v>
      </c>
      <c r="R734" s="133">
        <v>5</v>
      </c>
      <c r="S734" s="133" t="s">
        <v>79</v>
      </c>
    </row>
    <row r="735" spans="13:19" s="133" customFormat="1" ht="12.75" hidden="1" x14ac:dyDescent="0.25">
      <c r="M735" s="133" t="str">
        <f t="shared" si="22"/>
        <v>ubiegam sięMałopolskieBrzeźnica_PL216</v>
      </c>
      <c r="N735" s="133" t="s">
        <v>528</v>
      </c>
      <c r="O735" s="137" t="str">
        <f t="shared" si="21"/>
        <v>Brzeźnica_PL216</v>
      </c>
      <c r="P735" s="138" t="s">
        <v>653</v>
      </c>
      <c r="Q735" s="138" t="s">
        <v>612</v>
      </c>
      <c r="R735" s="133">
        <v>5</v>
      </c>
      <c r="S735" s="133" t="s">
        <v>79</v>
      </c>
    </row>
    <row r="736" spans="13:19" s="133" customFormat="1" ht="12.75" hidden="1" x14ac:dyDescent="0.25">
      <c r="M736" s="133" t="str">
        <f t="shared" si="22"/>
        <v>ubiegam sięMałopolskieBudzów_PL216</v>
      </c>
      <c r="N736" s="133" t="s">
        <v>528</v>
      </c>
      <c r="O736" s="137" t="str">
        <f t="shared" si="21"/>
        <v>Budzów_PL216</v>
      </c>
      <c r="P736" s="138" t="s">
        <v>653</v>
      </c>
      <c r="Q736" s="138" t="s">
        <v>607</v>
      </c>
      <c r="R736" s="133">
        <v>5</v>
      </c>
      <c r="S736" s="133" t="s">
        <v>79</v>
      </c>
    </row>
    <row r="737" spans="13:19" s="133" customFormat="1" ht="12.75" hidden="1" x14ac:dyDescent="0.25">
      <c r="M737" s="133" t="str">
        <f t="shared" si="22"/>
        <v>ubiegam sięMałopolskieBukowina Tatrzańska_PL215</v>
      </c>
      <c r="N737" s="133" t="s">
        <v>528</v>
      </c>
      <c r="O737" s="137" t="str">
        <f t="shared" si="21"/>
        <v>Bukowina Tatrzańska_PL215</v>
      </c>
      <c r="P737" s="138" t="s">
        <v>652</v>
      </c>
      <c r="Q737" s="138" t="s">
        <v>597</v>
      </c>
      <c r="R737" s="133">
        <v>5</v>
      </c>
      <c r="S737" s="133" t="s">
        <v>79</v>
      </c>
    </row>
    <row r="738" spans="13:19" s="133" customFormat="1" ht="12.75" hidden="1" x14ac:dyDescent="0.25">
      <c r="M738" s="133" t="str">
        <f t="shared" si="22"/>
        <v>ubiegam sięMałopolskieBystra-Sidzina_PL216</v>
      </c>
      <c r="N738" s="133" t="s">
        <v>528</v>
      </c>
      <c r="O738" s="137" t="str">
        <f t="shared" si="21"/>
        <v>Bystra-Sidzina_PL216</v>
      </c>
      <c r="P738" s="138" t="s">
        <v>653</v>
      </c>
      <c r="Q738" s="138" t="s">
        <v>608</v>
      </c>
      <c r="R738" s="133">
        <v>5</v>
      </c>
      <c r="S738" s="133" t="s">
        <v>79</v>
      </c>
    </row>
    <row r="739" spans="13:19" s="133" customFormat="1" ht="12.75" hidden="1" x14ac:dyDescent="0.25">
      <c r="M739" s="133" t="str">
        <f t="shared" si="22"/>
        <v>ubiegam sięMałopolskieCharsznica_PL214</v>
      </c>
      <c r="N739" s="133" t="s">
        <v>528</v>
      </c>
      <c r="O739" s="137" t="str">
        <f t="shared" si="21"/>
        <v>Charsznica_PL214</v>
      </c>
      <c r="P739" s="138" t="s">
        <v>651</v>
      </c>
      <c r="Q739" s="138" t="s">
        <v>546</v>
      </c>
      <c r="R739" s="133">
        <v>5</v>
      </c>
      <c r="S739" s="133" t="s">
        <v>79</v>
      </c>
    </row>
    <row r="740" spans="13:19" s="133" customFormat="1" ht="12.75" hidden="1" x14ac:dyDescent="0.25">
      <c r="M740" s="133" t="str">
        <f t="shared" si="22"/>
        <v>ubiegam sięMałopolskieCiężkowice_PL217</v>
      </c>
      <c r="N740" s="133" t="s">
        <v>528</v>
      </c>
      <c r="O740" s="137" t="str">
        <f t="shared" si="21"/>
        <v>Ciężkowice_PL217</v>
      </c>
      <c r="P740" s="138" t="s">
        <v>654</v>
      </c>
      <c r="Q740" s="138" t="s">
        <v>628</v>
      </c>
      <c r="R740" s="133">
        <v>5</v>
      </c>
      <c r="S740" s="133" t="s">
        <v>79</v>
      </c>
    </row>
    <row r="741" spans="13:19" s="133" customFormat="1" ht="12.75" hidden="1" x14ac:dyDescent="0.25">
      <c r="M741" s="133" t="str">
        <f t="shared" si="22"/>
        <v>ubiegam sięMałopolskieCzarny Dunajec_PL215</v>
      </c>
      <c r="N741" s="133" t="s">
        <v>528</v>
      </c>
      <c r="O741" s="137" t="str">
        <f t="shared" si="21"/>
        <v>Czarny Dunajec_PL215</v>
      </c>
      <c r="P741" s="138" t="s">
        <v>652</v>
      </c>
      <c r="Q741" s="138" t="s">
        <v>589</v>
      </c>
      <c r="R741" s="133">
        <v>5</v>
      </c>
      <c r="S741" s="133" t="s">
        <v>79</v>
      </c>
    </row>
    <row r="742" spans="13:19" s="133" customFormat="1" ht="12.75" hidden="1" x14ac:dyDescent="0.25">
      <c r="M742" s="133" t="str">
        <f t="shared" si="22"/>
        <v>ubiegam sięMałopolskieCzchów_PL217</v>
      </c>
      <c r="N742" s="133" t="s">
        <v>528</v>
      </c>
      <c r="O742" s="137" t="str">
        <f t="shared" si="21"/>
        <v>Czchów_PL217</v>
      </c>
      <c r="P742" s="138" t="s">
        <v>654</v>
      </c>
      <c r="Q742" s="138" t="s">
        <v>617</v>
      </c>
      <c r="R742" s="133">
        <v>5</v>
      </c>
      <c r="S742" s="133" t="s">
        <v>79</v>
      </c>
    </row>
    <row r="743" spans="13:19" s="133" customFormat="1" ht="12.75" hidden="1" x14ac:dyDescent="0.25">
      <c r="M743" s="133" t="str">
        <f t="shared" si="22"/>
        <v>ubiegam sięMałopolskieCzernichów_PL214</v>
      </c>
      <c r="N743" s="133" t="s">
        <v>528</v>
      </c>
      <c r="O743" s="137" t="str">
        <f t="shared" si="21"/>
        <v>Czernichów_PL214</v>
      </c>
      <c r="P743" s="138" t="s">
        <v>651</v>
      </c>
      <c r="Q743" s="138" t="s">
        <v>536</v>
      </c>
      <c r="R743" s="133">
        <v>5</v>
      </c>
      <c r="S743" s="133" t="s">
        <v>79</v>
      </c>
    </row>
    <row r="744" spans="13:19" s="133" customFormat="1" ht="12.75" hidden="1" x14ac:dyDescent="0.25">
      <c r="M744" s="133" t="str">
        <f t="shared" si="22"/>
        <v>ubiegam sięMałopolskieCzorsztyn_PL215</v>
      </c>
      <c r="N744" s="133" t="s">
        <v>528</v>
      </c>
      <c r="O744" s="137" t="str">
        <f t="shared" si="21"/>
        <v>Czorsztyn_PL215</v>
      </c>
      <c r="P744" s="138" t="s">
        <v>652</v>
      </c>
      <c r="Q744" s="138" t="s">
        <v>590</v>
      </c>
      <c r="R744" s="133">
        <v>5</v>
      </c>
      <c r="S744" s="133" t="s">
        <v>79</v>
      </c>
    </row>
    <row r="745" spans="13:19" s="133" customFormat="1" ht="12.75" hidden="1" x14ac:dyDescent="0.25">
      <c r="M745" s="133" t="str">
        <f t="shared" si="22"/>
        <v>ubiegam sięMałopolskieDębno_PL217</v>
      </c>
      <c r="N745" s="133" t="s">
        <v>528</v>
      </c>
      <c r="O745" s="137" t="str">
        <f t="shared" si="21"/>
        <v>Dębno_PL217</v>
      </c>
      <c r="P745" s="138" t="s">
        <v>654</v>
      </c>
      <c r="Q745" s="138" t="s">
        <v>618</v>
      </c>
      <c r="R745" s="133">
        <v>5</v>
      </c>
      <c r="S745" s="133" t="s">
        <v>79</v>
      </c>
    </row>
    <row r="746" spans="13:19" s="133" customFormat="1" ht="12.75" hidden="1" x14ac:dyDescent="0.25">
      <c r="M746" s="133" t="str">
        <f t="shared" si="22"/>
        <v>ubiegam sięMałopolskieDobra_PL215</v>
      </c>
      <c r="N746" s="133" t="s">
        <v>528</v>
      </c>
      <c r="O746" s="137" t="str">
        <f t="shared" si="21"/>
        <v>Dobra_PL215</v>
      </c>
      <c r="P746" s="138" t="s">
        <v>652</v>
      </c>
      <c r="Q746" s="138" t="s">
        <v>573</v>
      </c>
      <c r="R746" s="133">
        <v>5</v>
      </c>
      <c r="S746" s="133" t="s">
        <v>79</v>
      </c>
    </row>
    <row r="747" spans="13:19" s="133" customFormat="1" ht="12.75" hidden="1" x14ac:dyDescent="0.25">
      <c r="M747" s="133" t="str">
        <f t="shared" si="22"/>
        <v>ubiegam sięMałopolskieDrwinia_PL214</v>
      </c>
      <c r="N747" s="133" t="s">
        <v>528</v>
      </c>
      <c r="O747" s="137" t="str">
        <f t="shared" si="21"/>
        <v>Drwinia_PL214</v>
      </c>
      <c r="P747" s="138" t="s">
        <v>651</v>
      </c>
      <c r="Q747" s="138" t="s">
        <v>529</v>
      </c>
      <c r="R747" s="133">
        <v>5</v>
      </c>
      <c r="S747" s="133" t="s">
        <v>79</v>
      </c>
    </row>
    <row r="748" spans="13:19" s="133" customFormat="1" ht="12.75" hidden="1" x14ac:dyDescent="0.25">
      <c r="M748" s="133" t="str">
        <f t="shared" si="22"/>
        <v>ubiegam sięMałopolskieGdów_PL214</v>
      </c>
      <c r="N748" s="133" t="s">
        <v>528</v>
      </c>
      <c r="O748" s="137" t="str">
        <f t="shared" si="21"/>
        <v>Gdów_PL214</v>
      </c>
      <c r="P748" s="138" t="s">
        <v>651</v>
      </c>
      <c r="Q748" s="138" t="s">
        <v>566</v>
      </c>
      <c r="R748" s="133">
        <v>5</v>
      </c>
      <c r="S748" s="133" t="s">
        <v>79</v>
      </c>
    </row>
    <row r="749" spans="13:19" s="133" customFormat="1" ht="12.75" hidden="1" x14ac:dyDescent="0.25">
      <c r="M749" s="133" t="str">
        <f t="shared" si="22"/>
        <v>ubiegam sięMałopolskieGnojnik_PL217</v>
      </c>
      <c r="N749" s="133" t="s">
        <v>528</v>
      </c>
      <c r="O749" s="137" t="str">
        <f t="shared" si="21"/>
        <v>Gnojnik_PL217</v>
      </c>
      <c r="P749" s="138" t="s">
        <v>654</v>
      </c>
      <c r="Q749" s="138" t="s">
        <v>619</v>
      </c>
      <c r="R749" s="133">
        <v>5</v>
      </c>
      <c r="S749" s="133" t="s">
        <v>79</v>
      </c>
    </row>
    <row r="750" spans="13:19" s="133" customFormat="1" ht="12.75" hidden="1" x14ac:dyDescent="0.25">
      <c r="M750" s="133" t="str">
        <f t="shared" si="22"/>
        <v>ubiegam sięMałopolskieGołcza_PL214</v>
      </c>
      <c r="N750" s="133" t="s">
        <v>528</v>
      </c>
      <c r="O750" s="137" t="str">
        <f t="shared" si="21"/>
        <v>Gołcza_PL214</v>
      </c>
      <c r="P750" s="138" t="s">
        <v>651</v>
      </c>
      <c r="Q750" s="138" t="s">
        <v>547</v>
      </c>
      <c r="R750" s="133">
        <v>5</v>
      </c>
      <c r="S750" s="133" t="s">
        <v>79</v>
      </c>
    </row>
    <row r="751" spans="13:19" s="133" customFormat="1" ht="12.75" hidden="1" x14ac:dyDescent="0.25">
      <c r="M751" s="133" t="str">
        <f t="shared" si="22"/>
        <v>ubiegam sięMałopolskieGręboszów_PL217</v>
      </c>
      <c r="N751" s="133" t="s">
        <v>528</v>
      </c>
      <c r="O751" s="137" t="str">
        <f t="shared" si="21"/>
        <v>Gręboszów_PL217</v>
      </c>
      <c r="P751" s="138" t="s">
        <v>654</v>
      </c>
      <c r="Q751" s="138" t="s">
        <v>623</v>
      </c>
      <c r="R751" s="133">
        <v>5</v>
      </c>
      <c r="S751" s="133" t="s">
        <v>79</v>
      </c>
    </row>
    <row r="752" spans="13:19" s="133" customFormat="1" ht="12.75" hidden="1" x14ac:dyDescent="0.25">
      <c r="M752" s="133" t="str">
        <f t="shared" si="22"/>
        <v>ubiegam sięMałopolskieGromnik_PL217</v>
      </c>
      <c r="N752" s="133" t="s">
        <v>528</v>
      </c>
      <c r="O752" s="137" t="str">
        <f t="shared" si="21"/>
        <v>Gromnik_PL217</v>
      </c>
      <c r="P752" s="138" t="s">
        <v>654</v>
      </c>
      <c r="Q752" s="138" t="s">
        <v>629</v>
      </c>
      <c r="R752" s="133">
        <v>5</v>
      </c>
      <c r="S752" s="133" t="s">
        <v>79</v>
      </c>
    </row>
    <row r="753" spans="13:19" s="133" customFormat="1" ht="12.75" hidden="1" x14ac:dyDescent="0.25">
      <c r="M753" s="133" t="str">
        <f t="shared" si="22"/>
        <v>ubiegam sięMałopolskieGródek nad Dunajcem_PL215</v>
      </c>
      <c r="N753" s="133" t="s">
        <v>528</v>
      </c>
      <c r="O753" s="137" t="str">
        <f t="shared" si="21"/>
        <v>Gródek nad Dunajcem_PL215</v>
      </c>
      <c r="P753" s="138" t="s">
        <v>652</v>
      </c>
      <c r="Q753" s="138" t="s">
        <v>581</v>
      </c>
      <c r="R753" s="133">
        <v>5</v>
      </c>
      <c r="S753" s="133" t="s">
        <v>79</v>
      </c>
    </row>
    <row r="754" spans="13:19" s="133" customFormat="1" ht="12.75" hidden="1" x14ac:dyDescent="0.25">
      <c r="M754" s="133" t="str">
        <f t="shared" si="22"/>
        <v>ubiegam sięMałopolskieIgołomia-Wawrzeńczyce_PL214</v>
      </c>
      <c r="N754" s="133" t="s">
        <v>528</v>
      </c>
      <c r="O754" s="137" t="str">
        <f t="shared" si="21"/>
        <v>Igołomia-Wawrzeńczyce_PL214</v>
      </c>
      <c r="P754" s="138" t="s">
        <v>651</v>
      </c>
      <c r="Q754" s="138" t="s">
        <v>537</v>
      </c>
      <c r="R754" s="133">
        <v>5</v>
      </c>
      <c r="S754" s="133" t="s">
        <v>79</v>
      </c>
    </row>
    <row r="755" spans="13:19" s="133" customFormat="1" ht="12.75" hidden="1" x14ac:dyDescent="0.25">
      <c r="M755" s="133" t="str">
        <f t="shared" si="22"/>
        <v>ubiegam sięMałopolskieIwanowice_PL214</v>
      </c>
      <c r="N755" s="133" t="s">
        <v>528</v>
      </c>
      <c r="O755" s="137" t="str">
        <f t="shared" si="21"/>
        <v>Iwanowice_PL214</v>
      </c>
      <c r="P755" s="138" t="s">
        <v>651</v>
      </c>
      <c r="Q755" s="138" t="s">
        <v>538</v>
      </c>
      <c r="R755" s="133">
        <v>5</v>
      </c>
      <c r="S755" s="133" t="s">
        <v>79</v>
      </c>
    </row>
    <row r="756" spans="13:19" s="133" customFormat="1" ht="12.75" hidden="1" x14ac:dyDescent="0.25">
      <c r="M756" s="133" t="str">
        <f t="shared" si="22"/>
        <v>ubiegam sięMałopolskieIwkowa_PL217</v>
      </c>
      <c r="N756" s="133" t="s">
        <v>528</v>
      </c>
      <c r="O756" s="137" t="str">
        <f t="shared" si="21"/>
        <v>Iwkowa_PL217</v>
      </c>
      <c r="P756" s="138" t="s">
        <v>654</v>
      </c>
      <c r="Q756" s="138" t="s">
        <v>620</v>
      </c>
      <c r="R756" s="133">
        <v>5</v>
      </c>
      <c r="S756" s="133" t="s">
        <v>79</v>
      </c>
    </row>
    <row r="757" spans="13:19" s="133" customFormat="1" ht="12.75" hidden="1" x14ac:dyDescent="0.25">
      <c r="M757" s="133" t="str">
        <f t="shared" si="22"/>
        <v>ubiegam sięMałopolskieJabłonka_PL215</v>
      </c>
      <c r="N757" s="133" t="s">
        <v>528</v>
      </c>
      <c r="O757" s="137" t="str">
        <f t="shared" si="21"/>
        <v>Jabłonka_PL215</v>
      </c>
      <c r="P757" s="138" t="s">
        <v>652</v>
      </c>
      <c r="Q757" s="138" t="s">
        <v>591</v>
      </c>
      <c r="R757" s="133">
        <v>5</v>
      </c>
      <c r="S757" s="133" t="s">
        <v>79</v>
      </c>
    </row>
    <row r="758" spans="13:19" s="133" customFormat="1" ht="12.75" hidden="1" x14ac:dyDescent="0.25">
      <c r="M758" s="133" t="str">
        <f t="shared" si="22"/>
        <v>ubiegam sięMałopolskieJerzmanowice-Przeginia_PL214</v>
      </c>
      <c r="N758" s="133" t="s">
        <v>528</v>
      </c>
      <c r="O758" s="137" t="str">
        <f t="shared" si="21"/>
        <v>Jerzmanowice-Przeginia_PL214</v>
      </c>
      <c r="P758" s="138" t="s">
        <v>651</v>
      </c>
      <c r="Q758" s="138" t="s">
        <v>539</v>
      </c>
      <c r="R758" s="133">
        <v>5</v>
      </c>
      <c r="S758" s="133" t="s">
        <v>79</v>
      </c>
    </row>
    <row r="759" spans="13:19" s="133" customFormat="1" ht="12.75" hidden="1" x14ac:dyDescent="0.25">
      <c r="M759" s="133" t="str">
        <f t="shared" si="22"/>
        <v>ubiegam sięMałopolskieJodłownik_PL215</v>
      </c>
      <c r="N759" s="133" t="s">
        <v>528</v>
      </c>
      <c r="O759" s="137" t="str">
        <f t="shared" si="21"/>
        <v>Jodłownik_PL215</v>
      </c>
      <c r="P759" s="138" t="s">
        <v>652</v>
      </c>
      <c r="Q759" s="138" t="s">
        <v>574</v>
      </c>
      <c r="R759" s="133">
        <v>5</v>
      </c>
      <c r="S759" s="133" t="s">
        <v>79</v>
      </c>
    </row>
    <row r="760" spans="13:19" s="133" customFormat="1" ht="12.75" hidden="1" x14ac:dyDescent="0.25">
      <c r="M760" s="133" t="str">
        <f t="shared" si="22"/>
        <v>ubiegam sięMałopolskieJordanów_PL216</v>
      </c>
      <c r="N760" s="133" t="s">
        <v>528</v>
      </c>
      <c r="O760" s="137" t="str">
        <f t="shared" si="21"/>
        <v>Jordanów_PL216</v>
      </c>
      <c r="P760" s="138" t="s">
        <v>653</v>
      </c>
      <c r="Q760" s="138" t="s">
        <v>606</v>
      </c>
      <c r="R760" s="133">
        <v>5</v>
      </c>
      <c r="S760" s="133" t="s">
        <v>79</v>
      </c>
    </row>
    <row r="761" spans="13:19" s="133" customFormat="1" ht="12.75" hidden="1" x14ac:dyDescent="0.25">
      <c r="M761" s="133" t="str">
        <f t="shared" si="22"/>
        <v>ubiegam sięMałopolskieJordanów_PL216</v>
      </c>
      <c r="N761" s="133" t="s">
        <v>528</v>
      </c>
      <c r="O761" s="137" t="str">
        <f t="shared" si="21"/>
        <v>Jordanów_PL216</v>
      </c>
      <c r="P761" s="138" t="s">
        <v>653</v>
      </c>
      <c r="Q761" s="138" t="s">
        <v>606</v>
      </c>
      <c r="R761" s="133">
        <v>5</v>
      </c>
      <c r="S761" s="133" t="s">
        <v>79</v>
      </c>
    </row>
    <row r="762" spans="13:19" s="133" customFormat="1" ht="12.75" hidden="1" x14ac:dyDescent="0.25">
      <c r="M762" s="133" t="str">
        <f t="shared" si="22"/>
        <v>ubiegam sięMałopolskieKamienica_PL215</v>
      </c>
      <c r="N762" s="133" t="s">
        <v>528</v>
      </c>
      <c r="O762" s="137" t="str">
        <f t="shared" si="21"/>
        <v>Kamienica_PL215</v>
      </c>
      <c r="P762" s="138" t="s">
        <v>652</v>
      </c>
      <c r="Q762" s="138" t="s">
        <v>575</v>
      </c>
      <c r="R762" s="133">
        <v>5</v>
      </c>
      <c r="S762" s="133" t="s">
        <v>79</v>
      </c>
    </row>
    <row r="763" spans="13:19" s="133" customFormat="1" ht="12.75" hidden="1" x14ac:dyDescent="0.25">
      <c r="M763" s="133" t="str">
        <f t="shared" si="22"/>
        <v>ubiegam sięMałopolskieKamionka Wielka_PL215</v>
      </c>
      <c r="N763" s="133" t="s">
        <v>528</v>
      </c>
      <c r="O763" s="137" t="str">
        <f t="shared" si="21"/>
        <v>Kamionka Wielka_PL215</v>
      </c>
      <c r="P763" s="138" t="s">
        <v>652</v>
      </c>
      <c r="Q763" s="138" t="s">
        <v>582</v>
      </c>
      <c r="R763" s="133">
        <v>5</v>
      </c>
      <c r="S763" s="133" t="s">
        <v>79</v>
      </c>
    </row>
    <row r="764" spans="13:19" s="133" customFormat="1" ht="12.75" hidden="1" x14ac:dyDescent="0.25">
      <c r="M764" s="133" t="str">
        <f t="shared" si="22"/>
        <v>ubiegam sięMałopolskieKlucze_PL216</v>
      </c>
      <c r="N764" s="133" t="s">
        <v>528</v>
      </c>
      <c r="O764" s="137" t="str">
        <f t="shared" si="21"/>
        <v>Klucze_PL216</v>
      </c>
      <c r="P764" s="138" t="s">
        <v>653</v>
      </c>
      <c r="Q764" s="138" t="s">
        <v>601</v>
      </c>
      <c r="R764" s="133">
        <v>5</v>
      </c>
      <c r="S764" s="133" t="s">
        <v>79</v>
      </c>
    </row>
    <row r="765" spans="13:19" s="133" customFormat="1" ht="12.75" hidden="1" x14ac:dyDescent="0.25">
      <c r="M765" s="133" t="str">
        <f t="shared" si="22"/>
        <v>ubiegam sięMałopolskieKoniusza_PL214</v>
      </c>
      <c r="N765" s="133" t="s">
        <v>528</v>
      </c>
      <c r="O765" s="137" t="str">
        <f t="shared" si="21"/>
        <v>Koniusza_PL214</v>
      </c>
      <c r="P765" s="138" t="s">
        <v>651</v>
      </c>
      <c r="Q765" s="138" t="s">
        <v>559</v>
      </c>
      <c r="R765" s="133">
        <v>5</v>
      </c>
      <c r="S765" s="133" t="s">
        <v>79</v>
      </c>
    </row>
    <row r="766" spans="13:19" s="133" customFormat="1" ht="12.75" hidden="1" x14ac:dyDescent="0.25">
      <c r="M766" s="133" t="str">
        <f t="shared" si="22"/>
        <v>ubiegam sięMałopolskieKorzenna_PL215</v>
      </c>
      <c r="N766" s="133" t="s">
        <v>528</v>
      </c>
      <c r="O766" s="137" t="str">
        <f t="shared" si="21"/>
        <v>Korzenna_PL215</v>
      </c>
      <c r="P766" s="138" t="s">
        <v>652</v>
      </c>
      <c r="Q766" s="138" t="s">
        <v>583</v>
      </c>
      <c r="R766" s="133">
        <v>5</v>
      </c>
      <c r="S766" s="133" t="s">
        <v>79</v>
      </c>
    </row>
    <row r="767" spans="13:19" s="133" customFormat="1" ht="12.75" hidden="1" x14ac:dyDescent="0.25">
      <c r="M767" s="133" t="str">
        <f t="shared" si="22"/>
        <v>ubiegam sięMałopolskieKoszyce_PL214</v>
      </c>
      <c r="N767" s="133" t="s">
        <v>528</v>
      </c>
      <c r="O767" s="137" t="str">
        <f t="shared" si="21"/>
        <v>Koszyce_PL214</v>
      </c>
      <c r="P767" s="138" t="s">
        <v>651</v>
      </c>
      <c r="Q767" s="138" t="s">
        <v>560</v>
      </c>
      <c r="R767" s="133">
        <v>5</v>
      </c>
      <c r="S767" s="133" t="s">
        <v>79</v>
      </c>
    </row>
    <row r="768" spans="13:19" s="133" customFormat="1" ht="12.75" hidden="1" x14ac:dyDescent="0.25">
      <c r="M768" s="133" t="str">
        <f t="shared" si="22"/>
        <v>ubiegam sięMałopolskieKościelisko_PL215</v>
      </c>
      <c r="N768" s="133" t="s">
        <v>528</v>
      </c>
      <c r="O768" s="137" t="str">
        <f t="shared" si="21"/>
        <v>Kościelisko_PL215</v>
      </c>
      <c r="P768" s="138" t="s">
        <v>652</v>
      </c>
      <c r="Q768" s="138" t="s">
        <v>598</v>
      </c>
      <c r="R768" s="133">
        <v>5</v>
      </c>
      <c r="S768" s="133" t="s">
        <v>79</v>
      </c>
    </row>
    <row r="769" spans="13:19" s="133" customFormat="1" ht="12.75" hidden="1" x14ac:dyDescent="0.25">
      <c r="M769" s="133" t="str">
        <f t="shared" si="22"/>
        <v>ubiegam sięMałopolskieKozłów_PL214</v>
      </c>
      <c r="N769" s="133" t="s">
        <v>528</v>
      </c>
      <c r="O769" s="137" t="str">
        <f t="shared" si="21"/>
        <v>Kozłów_PL214</v>
      </c>
      <c r="P769" s="138" t="s">
        <v>651</v>
      </c>
      <c r="Q769" s="138" t="s">
        <v>548</v>
      </c>
      <c r="R769" s="133">
        <v>5</v>
      </c>
      <c r="S769" s="133" t="s">
        <v>79</v>
      </c>
    </row>
    <row r="770" spans="13:19" s="133" customFormat="1" ht="12.75" hidden="1" x14ac:dyDescent="0.25">
      <c r="M770" s="133" t="str">
        <f t="shared" si="22"/>
        <v>ubiegam sięMałopolskieKrościenko nad Dunajcem_PL215</v>
      </c>
      <c r="N770" s="133" t="s">
        <v>528</v>
      </c>
      <c r="O770" s="137" t="str">
        <f t="shared" si="21"/>
        <v>Krościenko nad Dunajcem_PL215</v>
      </c>
      <c r="P770" s="138" t="s">
        <v>652</v>
      </c>
      <c r="Q770" s="138" t="s">
        <v>592</v>
      </c>
      <c r="R770" s="133">
        <v>5</v>
      </c>
      <c r="S770" s="133" t="s">
        <v>79</v>
      </c>
    </row>
    <row r="771" spans="13:19" s="133" customFormat="1" ht="12.75" hidden="1" x14ac:dyDescent="0.25">
      <c r="M771" s="133" t="str">
        <f t="shared" si="22"/>
        <v>ubiegam sięMałopolskieKrynica-Zdrój_PL215</v>
      </c>
      <c r="N771" s="133" t="s">
        <v>528</v>
      </c>
      <c r="O771" s="137" t="str">
        <f t="shared" si="21"/>
        <v>Krynica-Zdrój_PL215</v>
      </c>
      <c r="P771" s="138" t="s">
        <v>652</v>
      </c>
      <c r="Q771" s="138" t="s">
        <v>584</v>
      </c>
      <c r="R771" s="133">
        <v>5</v>
      </c>
      <c r="S771" s="133" t="s">
        <v>79</v>
      </c>
    </row>
    <row r="772" spans="13:19" s="133" customFormat="1" ht="12.75" hidden="1" x14ac:dyDescent="0.25">
      <c r="M772" s="133" t="str">
        <f t="shared" si="22"/>
        <v>ubiegam sięMałopolskieKrzeszowice_PL214</v>
      </c>
      <c r="N772" s="133" t="s">
        <v>528</v>
      </c>
      <c r="O772" s="137" t="str">
        <f t="shared" si="21"/>
        <v>Krzeszowice_PL214</v>
      </c>
      <c r="P772" s="138" t="s">
        <v>651</v>
      </c>
      <c r="Q772" s="138" t="s">
        <v>540</v>
      </c>
      <c r="R772" s="133">
        <v>5</v>
      </c>
      <c r="S772" s="133" t="s">
        <v>79</v>
      </c>
    </row>
    <row r="773" spans="13:19" s="133" customFormat="1" ht="12.75" hidden="1" x14ac:dyDescent="0.25">
      <c r="M773" s="133" t="str">
        <f t="shared" si="22"/>
        <v>ubiegam sięMałopolskieKsiąż Wielki_PL214</v>
      </c>
      <c r="N773" s="133" t="s">
        <v>528</v>
      </c>
      <c r="O773" s="137" t="str">
        <f t="shared" ref="O773:O836" si="23">Q773&amp;P773</f>
        <v>Książ Wielki_PL214</v>
      </c>
      <c r="P773" s="138" t="s">
        <v>651</v>
      </c>
      <c r="Q773" s="138" t="s">
        <v>549</v>
      </c>
      <c r="R773" s="133">
        <v>5</v>
      </c>
      <c r="S773" s="133" t="s">
        <v>79</v>
      </c>
    </row>
    <row r="774" spans="13:19" s="133" customFormat="1" ht="12.75" hidden="1" x14ac:dyDescent="0.25">
      <c r="M774" s="133" t="str">
        <f t="shared" ref="M774:M837" si="24">S774&amp;N774&amp;O774</f>
        <v>ubiegam sięMałopolskieLanckorona_PL216</v>
      </c>
      <c r="N774" s="133" t="s">
        <v>528</v>
      </c>
      <c r="O774" s="137" t="str">
        <f t="shared" si="23"/>
        <v>Lanckorona_PL216</v>
      </c>
      <c r="P774" s="138" t="s">
        <v>653</v>
      </c>
      <c r="Q774" s="138" t="s">
        <v>613</v>
      </c>
      <c r="R774" s="133">
        <v>5</v>
      </c>
      <c r="S774" s="133" t="s">
        <v>79</v>
      </c>
    </row>
    <row r="775" spans="13:19" s="133" customFormat="1" ht="12.75" hidden="1" x14ac:dyDescent="0.25">
      <c r="M775" s="133" t="str">
        <f t="shared" si="24"/>
        <v>ubiegam sięMałopolskieLaskowa_PL215</v>
      </c>
      <c r="N775" s="133" t="s">
        <v>528</v>
      </c>
      <c r="O775" s="137" t="str">
        <f t="shared" si="23"/>
        <v>Laskowa_PL215</v>
      </c>
      <c r="P775" s="138" t="s">
        <v>652</v>
      </c>
      <c r="Q775" s="138" t="s">
        <v>576</v>
      </c>
      <c r="R775" s="133">
        <v>5</v>
      </c>
      <c r="S775" s="133" t="s">
        <v>79</v>
      </c>
    </row>
    <row r="776" spans="13:19" s="133" customFormat="1" ht="12.75" hidden="1" x14ac:dyDescent="0.25">
      <c r="M776" s="133" t="str">
        <f t="shared" si="24"/>
        <v>ubiegam sięMałopolskieLimanowa (gmina wiejska)_PL215</v>
      </c>
      <c r="N776" s="133" t="s">
        <v>528</v>
      </c>
      <c r="O776" s="137" t="str">
        <f t="shared" si="23"/>
        <v>Limanowa (gmina wiejska)_PL215</v>
      </c>
      <c r="P776" s="138" t="s">
        <v>652</v>
      </c>
      <c r="Q776" s="138" t="s">
        <v>639</v>
      </c>
      <c r="R776" s="133">
        <v>5</v>
      </c>
      <c r="S776" s="133" t="s">
        <v>79</v>
      </c>
    </row>
    <row r="777" spans="13:19" s="133" customFormat="1" ht="12.75" hidden="1" x14ac:dyDescent="0.25">
      <c r="M777" s="133" t="str">
        <f t="shared" si="24"/>
        <v>ubiegam sięMałopolskieLipinki_PL215</v>
      </c>
      <c r="N777" s="133" t="s">
        <v>528</v>
      </c>
      <c r="O777" s="137" t="str">
        <f t="shared" si="23"/>
        <v>Lipinki_PL215</v>
      </c>
      <c r="P777" s="138" t="s">
        <v>652</v>
      </c>
      <c r="Q777" s="138" t="s">
        <v>568</v>
      </c>
      <c r="R777" s="133">
        <v>5</v>
      </c>
      <c r="S777" s="133" t="s">
        <v>79</v>
      </c>
    </row>
    <row r="778" spans="13:19" s="133" customFormat="1" ht="12.75" hidden="1" x14ac:dyDescent="0.25">
      <c r="M778" s="133" t="str">
        <f t="shared" si="24"/>
        <v>ubiegam sięMałopolskieLipnica Murowana_PL214</v>
      </c>
      <c r="N778" s="133" t="s">
        <v>528</v>
      </c>
      <c r="O778" s="137" t="str">
        <f t="shared" si="23"/>
        <v>Lipnica Murowana_PL214</v>
      </c>
      <c r="P778" s="138" t="s">
        <v>651</v>
      </c>
      <c r="Q778" s="138" t="s">
        <v>530</v>
      </c>
      <c r="R778" s="133">
        <v>5</v>
      </c>
      <c r="S778" s="133" t="s">
        <v>79</v>
      </c>
    </row>
    <row r="779" spans="13:19" s="133" customFormat="1" ht="12.75" hidden="1" x14ac:dyDescent="0.25">
      <c r="M779" s="133" t="str">
        <f t="shared" si="24"/>
        <v>ubiegam sięMałopolskieLipnica Wielka_PL215</v>
      </c>
      <c r="N779" s="133" t="s">
        <v>528</v>
      </c>
      <c r="O779" s="137" t="str">
        <f t="shared" si="23"/>
        <v>Lipnica Wielka_PL215</v>
      </c>
      <c r="P779" s="138" t="s">
        <v>652</v>
      </c>
      <c r="Q779" s="138" t="s">
        <v>593</v>
      </c>
      <c r="R779" s="133">
        <v>5</v>
      </c>
      <c r="S779" s="133" t="s">
        <v>79</v>
      </c>
    </row>
    <row r="780" spans="13:19" s="133" customFormat="1" ht="12.75" hidden="1" x14ac:dyDescent="0.25">
      <c r="M780" s="133" t="str">
        <f t="shared" si="24"/>
        <v>ubiegam sięMałopolskieLiszki_PL214</v>
      </c>
      <c r="N780" s="133" t="s">
        <v>528</v>
      </c>
      <c r="O780" s="137" t="str">
        <f t="shared" si="23"/>
        <v>Liszki_PL214</v>
      </c>
      <c r="P780" s="138" t="s">
        <v>651</v>
      </c>
      <c r="Q780" s="138" t="s">
        <v>541</v>
      </c>
      <c r="R780" s="133">
        <v>5</v>
      </c>
      <c r="S780" s="133" t="s">
        <v>79</v>
      </c>
    </row>
    <row r="781" spans="13:19" s="133" customFormat="1" ht="12.75" hidden="1" x14ac:dyDescent="0.25">
      <c r="M781" s="133" t="str">
        <f t="shared" si="24"/>
        <v>ubiegam sięMałopolskieLubień_PL214</v>
      </c>
      <c r="N781" s="133" t="s">
        <v>528</v>
      </c>
      <c r="O781" s="137" t="str">
        <f t="shared" si="23"/>
        <v>Lubień_PL214</v>
      </c>
      <c r="P781" s="138" t="s">
        <v>651</v>
      </c>
      <c r="Q781" s="138" t="s">
        <v>553</v>
      </c>
      <c r="R781" s="133">
        <v>5</v>
      </c>
      <c r="S781" s="133" t="s">
        <v>79</v>
      </c>
    </row>
    <row r="782" spans="13:19" s="133" customFormat="1" ht="12.75" hidden="1" x14ac:dyDescent="0.25">
      <c r="M782" s="133" t="str">
        <f t="shared" si="24"/>
        <v>ubiegam sięMałopolskieŁabowa_PL215</v>
      </c>
      <c r="N782" s="133" t="s">
        <v>528</v>
      </c>
      <c r="O782" s="137" t="str">
        <f t="shared" si="23"/>
        <v>Łabowa_PL215</v>
      </c>
      <c r="P782" s="138" t="s">
        <v>652</v>
      </c>
      <c r="Q782" s="138" t="s">
        <v>585</v>
      </c>
      <c r="R782" s="133">
        <v>5</v>
      </c>
      <c r="S782" s="133" t="s">
        <v>79</v>
      </c>
    </row>
    <row r="783" spans="13:19" s="133" customFormat="1" ht="12.75" hidden="1" x14ac:dyDescent="0.25">
      <c r="M783" s="133" t="str">
        <f t="shared" si="24"/>
        <v>ubiegam sięMałopolskieŁapanów_PL214</v>
      </c>
      <c r="N783" s="133" t="s">
        <v>528</v>
      </c>
      <c r="O783" s="137" t="str">
        <f t="shared" si="23"/>
        <v>Łapanów_PL214</v>
      </c>
      <c r="P783" s="138" t="s">
        <v>651</v>
      </c>
      <c r="Q783" s="138" t="s">
        <v>531</v>
      </c>
      <c r="R783" s="133">
        <v>5</v>
      </c>
      <c r="S783" s="133" t="s">
        <v>79</v>
      </c>
    </row>
    <row r="784" spans="13:19" s="133" customFormat="1" ht="12.75" hidden="1" x14ac:dyDescent="0.25">
      <c r="M784" s="133" t="str">
        <f t="shared" si="24"/>
        <v>ubiegam sięMałopolskieŁapsze Niżne_PL215</v>
      </c>
      <c r="N784" s="133" t="s">
        <v>528</v>
      </c>
      <c r="O784" s="137" t="str">
        <f t="shared" si="23"/>
        <v>Łapsze Niżne_PL215</v>
      </c>
      <c r="P784" s="138" t="s">
        <v>652</v>
      </c>
      <c r="Q784" s="138" t="s">
        <v>594</v>
      </c>
      <c r="R784" s="133">
        <v>5</v>
      </c>
      <c r="S784" s="133" t="s">
        <v>79</v>
      </c>
    </row>
    <row r="785" spans="13:19" s="133" customFormat="1" ht="12.75" hidden="1" x14ac:dyDescent="0.25">
      <c r="M785" s="133" t="str">
        <f t="shared" si="24"/>
        <v>ubiegam sięMałopolskieŁącko_PL215</v>
      </c>
      <c r="N785" s="133" t="s">
        <v>528</v>
      </c>
      <c r="O785" s="137" t="str">
        <f t="shared" si="23"/>
        <v>Łącko_PL215</v>
      </c>
      <c r="P785" s="138" t="s">
        <v>652</v>
      </c>
      <c r="Q785" s="138" t="s">
        <v>586</v>
      </c>
      <c r="R785" s="133">
        <v>5</v>
      </c>
      <c r="S785" s="133" t="s">
        <v>79</v>
      </c>
    </row>
    <row r="786" spans="13:19" s="133" customFormat="1" ht="12.75" hidden="1" x14ac:dyDescent="0.25">
      <c r="M786" s="133" t="str">
        <f t="shared" si="24"/>
        <v>ubiegam sięMałopolskieŁososina Dolna_PL215</v>
      </c>
      <c r="N786" s="133" t="s">
        <v>528</v>
      </c>
      <c r="O786" s="137" t="str">
        <f t="shared" si="23"/>
        <v>Łososina Dolna_PL215</v>
      </c>
      <c r="P786" s="138" t="s">
        <v>652</v>
      </c>
      <c r="Q786" s="138" t="s">
        <v>587</v>
      </c>
      <c r="R786" s="133">
        <v>5</v>
      </c>
      <c r="S786" s="133" t="s">
        <v>79</v>
      </c>
    </row>
    <row r="787" spans="13:19" s="133" customFormat="1" ht="12.75" hidden="1" x14ac:dyDescent="0.25">
      <c r="M787" s="133" t="str">
        <f t="shared" si="24"/>
        <v>ubiegam sięMałopolskieŁukowica_PL215</v>
      </c>
      <c r="N787" s="133" t="s">
        <v>528</v>
      </c>
      <c r="O787" s="137" t="str">
        <f t="shared" si="23"/>
        <v>Łukowica_PL215</v>
      </c>
      <c r="P787" s="138" t="s">
        <v>652</v>
      </c>
      <c r="Q787" s="138" t="s">
        <v>577</v>
      </c>
      <c r="R787" s="133">
        <v>5</v>
      </c>
      <c r="S787" s="133" t="s">
        <v>79</v>
      </c>
    </row>
    <row r="788" spans="13:19" s="133" customFormat="1" ht="12.75" hidden="1" x14ac:dyDescent="0.25">
      <c r="M788" s="133" t="str">
        <f t="shared" si="24"/>
        <v>ubiegam sięMałopolskieŁużna_PL215</v>
      </c>
      <c r="N788" s="133" t="s">
        <v>528</v>
      </c>
      <c r="O788" s="137" t="str">
        <f t="shared" si="23"/>
        <v>Łużna_PL215</v>
      </c>
      <c r="P788" s="138" t="s">
        <v>652</v>
      </c>
      <c r="Q788" s="138" t="s">
        <v>569</v>
      </c>
      <c r="R788" s="133">
        <v>5</v>
      </c>
      <c r="S788" s="133" t="s">
        <v>79</v>
      </c>
    </row>
    <row r="789" spans="13:19" s="133" customFormat="1" ht="12.75" hidden="1" x14ac:dyDescent="0.25">
      <c r="M789" s="133" t="str">
        <f t="shared" si="24"/>
        <v>ubiegam sięMałopolskieMędrzechów_PL217</v>
      </c>
      <c r="N789" s="133" t="s">
        <v>528</v>
      </c>
      <c r="O789" s="137" t="str">
        <f t="shared" si="23"/>
        <v>Mędrzechów_PL217</v>
      </c>
      <c r="P789" s="138" t="s">
        <v>654</v>
      </c>
      <c r="Q789" s="138" t="s">
        <v>624</v>
      </c>
      <c r="R789" s="133">
        <v>5</v>
      </c>
      <c r="S789" s="133" t="s">
        <v>79</v>
      </c>
    </row>
    <row r="790" spans="13:19" s="133" customFormat="1" ht="12.75" hidden="1" x14ac:dyDescent="0.25">
      <c r="M790" s="133" t="str">
        <f t="shared" si="24"/>
        <v>ubiegam sięMałopolskieMichałowice_PL214</v>
      </c>
      <c r="N790" s="133" t="s">
        <v>528</v>
      </c>
      <c r="O790" s="137" t="str">
        <f t="shared" si="23"/>
        <v>Michałowice_PL214</v>
      </c>
      <c r="P790" s="138" t="s">
        <v>651</v>
      </c>
      <c r="Q790" s="138" t="s">
        <v>542</v>
      </c>
      <c r="R790" s="133">
        <v>5</v>
      </c>
      <c r="S790" s="133" t="s">
        <v>79</v>
      </c>
    </row>
    <row r="791" spans="13:19" s="133" customFormat="1" ht="12.75" hidden="1" x14ac:dyDescent="0.25">
      <c r="M791" s="133" t="str">
        <f t="shared" si="24"/>
        <v>ubiegam sięMałopolskieMiechów_PL214</v>
      </c>
      <c r="N791" s="133" t="s">
        <v>528</v>
      </c>
      <c r="O791" s="137" t="str">
        <f t="shared" si="23"/>
        <v>Miechów_PL214</v>
      </c>
      <c r="P791" s="138" t="s">
        <v>651</v>
      </c>
      <c r="Q791" s="138" t="s">
        <v>550</v>
      </c>
      <c r="R791" s="133">
        <v>5</v>
      </c>
      <c r="S791" s="133" t="s">
        <v>79</v>
      </c>
    </row>
    <row r="792" spans="13:19" s="133" customFormat="1" ht="12.75" hidden="1" x14ac:dyDescent="0.25">
      <c r="M792" s="133" t="str">
        <f t="shared" si="24"/>
        <v>ubiegam sięMałopolskieMogilany_PL214</v>
      </c>
      <c r="N792" s="133" t="s">
        <v>528</v>
      </c>
      <c r="O792" s="137" t="str">
        <f t="shared" si="23"/>
        <v>Mogilany_PL214</v>
      </c>
      <c r="P792" s="138" t="s">
        <v>651</v>
      </c>
      <c r="Q792" s="138" t="s">
        <v>543</v>
      </c>
      <c r="R792" s="133">
        <v>5</v>
      </c>
      <c r="S792" s="133" t="s">
        <v>79</v>
      </c>
    </row>
    <row r="793" spans="13:19" s="133" customFormat="1" ht="12.75" hidden="1" x14ac:dyDescent="0.25">
      <c r="M793" s="133" t="str">
        <f t="shared" si="24"/>
        <v>ubiegam sięMałopolskieMoszczenica_PL215</v>
      </c>
      <c r="N793" s="133" t="s">
        <v>528</v>
      </c>
      <c r="O793" s="137" t="str">
        <f t="shared" si="23"/>
        <v>Moszczenica_PL215</v>
      </c>
      <c r="P793" s="138" t="s">
        <v>652</v>
      </c>
      <c r="Q793" s="138" t="s">
        <v>164</v>
      </c>
      <c r="R793" s="133">
        <v>5</v>
      </c>
      <c r="S793" s="133" t="s">
        <v>79</v>
      </c>
    </row>
    <row r="794" spans="13:19" s="133" customFormat="1" ht="12.75" hidden="1" x14ac:dyDescent="0.25">
      <c r="M794" s="133" t="str">
        <f t="shared" si="24"/>
        <v>ubiegam sięMałopolskieMucharz_PL216</v>
      </c>
      <c r="N794" s="133" t="s">
        <v>528</v>
      </c>
      <c r="O794" s="137" t="str">
        <f t="shared" si="23"/>
        <v>Mucharz_PL216</v>
      </c>
      <c r="P794" s="138" t="s">
        <v>653</v>
      </c>
      <c r="Q794" s="138" t="s">
        <v>614</v>
      </c>
      <c r="R794" s="133">
        <v>5</v>
      </c>
      <c r="S794" s="133" t="s">
        <v>79</v>
      </c>
    </row>
    <row r="795" spans="13:19" s="133" customFormat="1" ht="12.75" hidden="1" x14ac:dyDescent="0.25">
      <c r="M795" s="133" t="str">
        <f t="shared" si="24"/>
        <v>ubiegam sięMałopolskieMyślenice_PL214</v>
      </c>
      <c r="N795" s="133" t="s">
        <v>528</v>
      </c>
      <c r="O795" s="137" t="str">
        <f t="shared" si="23"/>
        <v>Myślenice_PL214</v>
      </c>
      <c r="P795" s="138" t="s">
        <v>651</v>
      </c>
      <c r="Q795" s="138" t="s">
        <v>554</v>
      </c>
      <c r="R795" s="133">
        <v>5</v>
      </c>
      <c r="S795" s="133" t="s">
        <v>79</v>
      </c>
    </row>
    <row r="796" spans="13:19" s="133" customFormat="1" ht="12.75" hidden="1" x14ac:dyDescent="0.25">
      <c r="M796" s="133" t="str">
        <f t="shared" si="24"/>
        <v>ubiegam sięMałopolskieNiedźwiedź_PL215</v>
      </c>
      <c r="N796" s="133" t="s">
        <v>528</v>
      </c>
      <c r="O796" s="137" t="str">
        <f t="shared" si="23"/>
        <v>Niedźwiedź_PL215</v>
      </c>
      <c r="P796" s="138" t="s">
        <v>652</v>
      </c>
      <c r="Q796" s="138" t="s">
        <v>578</v>
      </c>
      <c r="R796" s="133">
        <v>5</v>
      </c>
      <c r="S796" s="133" t="s">
        <v>79</v>
      </c>
    </row>
    <row r="797" spans="13:19" s="133" customFormat="1" ht="12.75" hidden="1" x14ac:dyDescent="0.25">
      <c r="M797" s="133" t="str">
        <f t="shared" si="24"/>
        <v>ubiegam sięMałopolskieNowe Brzesko_PL214</v>
      </c>
      <c r="N797" s="133" t="s">
        <v>528</v>
      </c>
      <c r="O797" s="137" t="str">
        <f t="shared" si="23"/>
        <v>Nowe Brzesko_PL214</v>
      </c>
      <c r="P797" s="138" t="s">
        <v>651</v>
      </c>
      <c r="Q797" s="138" t="s">
        <v>561</v>
      </c>
      <c r="R797" s="133">
        <v>5</v>
      </c>
      <c r="S797" s="133" t="s">
        <v>79</v>
      </c>
    </row>
    <row r="798" spans="13:19" s="133" customFormat="1" ht="12.75" hidden="1" x14ac:dyDescent="0.25">
      <c r="M798" s="133" t="str">
        <f t="shared" si="24"/>
        <v>ubiegam sięMałopolskieNowy Targ (gmina wiejska)_PL215</v>
      </c>
      <c r="N798" s="133" t="s">
        <v>528</v>
      </c>
      <c r="O798" s="137" t="str">
        <f t="shared" si="23"/>
        <v>Nowy Targ (gmina wiejska)_PL215</v>
      </c>
      <c r="P798" s="138" t="s">
        <v>652</v>
      </c>
      <c r="Q798" s="138" t="s">
        <v>640</v>
      </c>
      <c r="R798" s="133">
        <v>5</v>
      </c>
      <c r="S798" s="133" t="s">
        <v>79</v>
      </c>
    </row>
    <row r="799" spans="13:19" s="133" customFormat="1" ht="12.75" hidden="1" x14ac:dyDescent="0.25">
      <c r="M799" s="133" t="str">
        <f t="shared" si="24"/>
        <v>ubiegam sięMałopolskieNowy Wiśnicz_PL214</v>
      </c>
      <c r="N799" s="133" t="s">
        <v>528</v>
      </c>
      <c r="O799" s="137" t="str">
        <f t="shared" si="23"/>
        <v>Nowy Wiśnicz_PL214</v>
      </c>
      <c r="P799" s="138" t="s">
        <v>651</v>
      </c>
      <c r="Q799" s="138" t="s">
        <v>532</v>
      </c>
      <c r="R799" s="133">
        <v>5</v>
      </c>
      <c r="S799" s="133" t="s">
        <v>79</v>
      </c>
    </row>
    <row r="800" spans="13:19" s="133" customFormat="1" ht="12.75" hidden="1" x14ac:dyDescent="0.25">
      <c r="M800" s="133" t="str">
        <f t="shared" si="24"/>
        <v>ubiegam sięMałopolskieOchotnica Dolna_PL215</v>
      </c>
      <c r="N800" s="133" t="s">
        <v>528</v>
      </c>
      <c r="O800" s="137" t="str">
        <f t="shared" si="23"/>
        <v>Ochotnica Dolna_PL215</v>
      </c>
      <c r="P800" s="138" t="s">
        <v>652</v>
      </c>
      <c r="Q800" s="138" t="s">
        <v>595</v>
      </c>
      <c r="R800" s="133">
        <v>5</v>
      </c>
      <c r="S800" s="133" t="s">
        <v>79</v>
      </c>
    </row>
    <row r="801" spans="13:19" s="133" customFormat="1" ht="12.75" hidden="1" x14ac:dyDescent="0.25">
      <c r="M801" s="133" t="str">
        <f t="shared" si="24"/>
        <v>ubiegam sięMałopolskieOlesno_PL217</v>
      </c>
      <c r="N801" s="133" t="s">
        <v>528</v>
      </c>
      <c r="O801" s="137" t="str">
        <f t="shared" si="23"/>
        <v>Olesno_PL217</v>
      </c>
      <c r="P801" s="138" t="s">
        <v>654</v>
      </c>
      <c r="Q801" s="138" t="s">
        <v>625</v>
      </c>
      <c r="R801" s="133">
        <v>5</v>
      </c>
      <c r="S801" s="133" t="s">
        <v>79</v>
      </c>
    </row>
    <row r="802" spans="13:19" s="133" customFormat="1" ht="12.75" hidden="1" x14ac:dyDescent="0.25">
      <c r="M802" s="133" t="str">
        <f t="shared" si="24"/>
        <v>ubiegam sięMałopolskiePałecznica_PL214</v>
      </c>
      <c r="N802" s="133" t="s">
        <v>528</v>
      </c>
      <c r="O802" s="137" t="str">
        <f t="shared" si="23"/>
        <v>Pałecznica_PL214</v>
      </c>
      <c r="P802" s="138" t="s">
        <v>651</v>
      </c>
      <c r="Q802" s="138" t="s">
        <v>562</v>
      </c>
      <c r="R802" s="133">
        <v>5</v>
      </c>
      <c r="S802" s="133" t="s">
        <v>79</v>
      </c>
    </row>
    <row r="803" spans="13:19" s="133" customFormat="1" ht="12.75" hidden="1" x14ac:dyDescent="0.25">
      <c r="M803" s="133" t="str">
        <f t="shared" si="24"/>
        <v>ubiegam sięMałopolskiePcim_PL214</v>
      </c>
      <c r="N803" s="133" t="s">
        <v>528</v>
      </c>
      <c r="O803" s="137" t="str">
        <f t="shared" si="23"/>
        <v>Pcim_PL214</v>
      </c>
      <c r="P803" s="138" t="s">
        <v>651</v>
      </c>
      <c r="Q803" s="138" t="s">
        <v>555</v>
      </c>
      <c r="R803" s="133">
        <v>5</v>
      </c>
      <c r="S803" s="133" t="s">
        <v>79</v>
      </c>
    </row>
    <row r="804" spans="13:19" s="133" customFormat="1" ht="12.75" hidden="1" x14ac:dyDescent="0.25">
      <c r="M804" s="133" t="str">
        <f t="shared" si="24"/>
        <v>ubiegam sięMałopolskiePleśna_PL217</v>
      </c>
      <c r="N804" s="133" t="s">
        <v>528</v>
      </c>
      <c r="O804" s="137" t="str">
        <f t="shared" si="23"/>
        <v>Pleśna_PL217</v>
      </c>
      <c r="P804" s="138" t="s">
        <v>654</v>
      </c>
      <c r="Q804" s="138" t="s">
        <v>630</v>
      </c>
      <c r="R804" s="133">
        <v>5</v>
      </c>
      <c r="S804" s="133" t="s">
        <v>79</v>
      </c>
    </row>
    <row r="805" spans="13:19" s="133" customFormat="1" ht="12.75" hidden="1" x14ac:dyDescent="0.25">
      <c r="M805" s="133" t="str">
        <f t="shared" si="24"/>
        <v>ubiegam sięMałopolskiePodegrodzie_PL215</v>
      </c>
      <c r="N805" s="133" t="s">
        <v>528</v>
      </c>
      <c r="O805" s="137" t="str">
        <f t="shared" si="23"/>
        <v>Podegrodzie_PL215</v>
      </c>
      <c r="P805" s="138" t="s">
        <v>652</v>
      </c>
      <c r="Q805" s="138" t="s">
        <v>588</v>
      </c>
      <c r="R805" s="133">
        <v>5</v>
      </c>
      <c r="S805" s="133" t="s">
        <v>79</v>
      </c>
    </row>
    <row r="806" spans="13:19" s="133" customFormat="1" ht="12.75" hidden="1" x14ac:dyDescent="0.25">
      <c r="M806" s="133" t="str">
        <f t="shared" si="24"/>
        <v>ubiegam sięMałopolskiePolanka Wielka_PL216</v>
      </c>
      <c r="N806" s="133" t="s">
        <v>528</v>
      </c>
      <c r="O806" s="137" t="str">
        <f t="shared" si="23"/>
        <v>Polanka Wielka_PL216</v>
      </c>
      <c r="P806" s="138" t="s">
        <v>653</v>
      </c>
      <c r="Q806" s="138" t="s">
        <v>604</v>
      </c>
      <c r="R806" s="133">
        <v>5</v>
      </c>
      <c r="S806" s="133" t="s">
        <v>79</v>
      </c>
    </row>
    <row r="807" spans="13:19" s="133" customFormat="1" ht="12.75" hidden="1" x14ac:dyDescent="0.25">
      <c r="M807" s="133" t="str">
        <f t="shared" si="24"/>
        <v>ubiegam sięMałopolskieProszowice_PL214</v>
      </c>
      <c r="N807" s="133" t="s">
        <v>528</v>
      </c>
      <c r="O807" s="137" t="str">
        <f t="shared" si="23"/>
        <v>Proszowice_PL214</v>
      </c>
      <c r="P807" s="138" t="s">
        <v>651</v>
      </c>
      <c r="Q807" s="138" t="s">
        <v>563</v>
      </c>
      <c r="R807" s="133">
        <v>5</v>
      </c>
      <c r="S807" s="133" t="s">
        <v>79</v>
      </c>
    </row>
    <row r="808" spans="13:19" s="133" customFormat="1" ht="12.75" hidden="1" x14ac:dyDescent="0.25">
      <c r="M808" s="133" t="str">
        <f t="shared" si="24"/>
        <v>ubiegam sięMałopolskiePrzeciszów_PL216</v>
      </c>
      <c r="N808" s="133" t="s">
        <v>528</v>
      </c>
      <c r="O808" s="137" t="str">
        <f t="shared" si="23"/>
        <v>Przeciszów_PL216</v>
      </c>
      <c r="P808" s="138" t="s">
        <v>653</v>
      </c>
      <c r="Q808" s="138" t="s">
        <v>605</v>
      </c>
      <c r="R808" s="133">
        <v>5</v>
      </c>
      <c r="S808" s="133" t="s">
        <v>79</v>
      </c>
    </row>
    <row r="809" spans="13:19" s="133" customFormat="1" ht="12.75" hidden="1" x14ac:dyDescent="0.25">
      <c r="M809" s="133" t="str">
        <f t="shared" si="24"/>
        <v>ubiegam sięMałopolskieRaba Wyżna_PL215</v>
      </c>
      <c r="N809" s="133" t="s">
        <v>528</v>
      </c>
      <c r="O809" s="137" t="str">
        <f t="shared" si="23"/>
        <v>Raba Wyżna_PL215</v>
      </c>
      <c r="P809" s="138" t="s">
        <v>652</v>
      </c>
      <c r="Q809" s="138" t="s">
        <v>596</v>
      </c>
      <c r="R809" s="133">
        <v>5</v>
      </c>
      <c r="S809" s="133" t="s">
        <v>79</v>
      </c>
    </row>
    <row r="810" spans="13:19" s="133" customFormat="1" ht="12.75" hidden="1" x14ac:dyDescent="0.25">
      <c r="M810" s="133" t="str">
        <f t="shared" si="24"/>
        <v>ubiegam sięMałopolskieRaciechowice_PL214</v>
      </c>
      <c r="N810" s="133" t="s">
        <v>528</v>
      </c>
      <c r="O810" s="137" t="str">
        <f t="shared" si="23"/>
        <v>Raciechowice_PL214</v>
      </c>
      <c r="P810" s="138" t="s">
        <v>651</v>
      </c>
      <c r="Q810" s="138" t="s">
        <v>556</v>
      </c>
      <c r="R810" s="133">
        <v>5</v>
      </c>
      <c r="S810" s="133" t="s">
        <v>79</v>
      </c>
    </row>
    <row r="811" spans="13:19" s="133" customFormat="1" ht="12.75" hidden="1" x14ac:dyDescent="0.25">
      <c r="M811" s="133" t="str">
        <f t="shared" si="24"/>
        <v>ubiegam sięMałopolskieRacławice_PL214</v>
      </c>
      <c r="N811" s="133" t="s">
        <v>528</v>
      </c>
      <c r="O811" s="137" t="str">
        <f t="shared" si="23"/>
        <v>Racławice_PL214</v>
      </c>
      <c r="P811" s="138" t="s">
        <v>651</v>
      </c>
      <c r="Q811" s="138" t="s">
        <v>551</v>
      </c>
      <c r="R811" s="133">
        <v>5</v>
      </c>
      <c r="S811" s="133" t="s">
        <v>79</v>
      </c>
    </row>
    <row r="812" spans="13:19" s="133" customFormat="1" ht="12.75" hidden="1" x14ac:dyDescent="0.25">
      <c r="M812" s="133" t="str">
        <f t="shared" si="24"/>
        <v>ubiegam sięMałopolskieRadgoszcz_PL217</v>
      </c>
      <c r="N812" s="133" t="s">
        <v>528</v>
      </c>
      <c r="O812" s="137" t="str">
        <f t="shared" si="23"/>
        <v>Radgoszcz_PL217</v>
      </c>
      <c r="P812" s="138" t="s">
        <v>654</v>
      </c>
      <c r="Q812" s="138" t="s">
        <v>626</v>
      </c>
      <c r="R812" s="133">
        <v>5</v>
      </c>
      <c r="S812" s="133" t="s">
        <v>79</v>
      </c>
    </row>
    <row r="813" spans="13:19" s="133" customFormat="1" ht="12.75" hidden="1" x14ac:dyDescent="0.25">
      <c r="M813" s="133" t="str">
        <f t="shared" si="24"/>
        <v>ubiegam sięMałopolskieRadziemice_PL214</v>
      </c>
      <c r="N813" s="133" t="s">
        <v>528</v>
      </c>
      <c r="O813" s="137" t="str">
        <f t="shared" si="23"/>
        <v>Radziemice_PL214</v>
      </c>
      <c r="P813" s="138" t="s">
        <v>651</v>
      </c>
      <c r="Q813" s="138" t="s">
        <v>564</v>
      </c>
      <c r="R813" s="133">
        <v>5</v>
      </c>
      <c r="S813" s="133" t="s">
        <v>79</v>
      </c>
    </row>
    <row r="814" spans="13:19" s="133" customFormat="1" ht="12.75" hidden="1" x14ac:dyDescent="0.25">
      <c r="M814" s="133" t="str">
        <f t="shared" si="24"/>
        <v>ubiegam sięMałopolskieRopa_PL215</v>
      </c>
      <c r="N814" s="133" t="s">
        <v>528</v>
      </c>
      <c r="O814" s="137" t="str">
        <f t="shared" si="23"/>
        <v>Ropa_PL215</v>
      </c>
      <c r="P814" s="138" t="s">
        <v>652</v>
      </c>
      <c r="Q814" s="138" t="s">
        <v>570</v>
      </c>
      <c r="R814" s="133">
        <v>5</v>
      </c>
      <c r="S814" s="133" t="s">
        <v>79</v>
      </c>
    </row>
    <row r="815" spans="13:19" s="133" customFormat="1" ht="12.75" hidden="1" x14ac:dyDescent="0.25">
      <c r="M815" s="133" t="str">
        <f t="shared" si="24"/>
        <v>ubiegam sięMałopolskieRyglice_PL217</v>
      </c>
      <c r="N815" s="133" t="s">
        <v>528</v>
      </c>
      <c r="O815" s="137" t="str">
        <f t="shared" si="23"/>
        <v>Ryglice_PL217</v>
      </c>
      <c r="P815" s="138" t="s">
        <v>654</v>
      </c>
      <c r="Q815" s="138" t="s">
        <v>631</v>
      </c>
      <c r="R815" s="133">
        <v>5</v>
      </c>
      <c r="S815" s="133" t="s">
        <v>79</v>
      </c>
    </row>
    <row r="816" spans="13:19" s="133" customFormat="1" ht="12.75" hidden="1" x14ac:dyDescent="0.25">
      <c r="M816" s="133" t="str">
        <f t="shared" si="24"/>
        <v>ubiegam sięMałopolskieRzepiennik Strzyżewski_PL217</v>
      </c>
      <c r="N816" s="133" t="s">
        <v>528</v>
      </c>
      <c r="O816" s="137" t="str">
        <f t="shared" si="23"/>
        <v>Rzepiennik Strzyżewski_PL217</v>
      </c>
      <c r="P816" s="138" t="s">
        <v>654</v>
      </c>
      <c r="Q816" s="138" t="s">
        <v>632</v>
      </c>
      <c r="R816" s="133">
        <v>5</v>
      </c>
      <c r="S816" s="133" t="s">
        <v>79</v>
      </c>
    </row>
    <row r="817" spans="13:19" s="133" customFormat="1" ht="12.75" hidden="1" x14ac:dyDescent="0.25">
      <c r="M817" s="133" t="str">
        <f t="shared" si="24"/>
        <v>ubiegam sięMałopolskieRzezawa_PL214</v>
      </c>
      <c r="N817" s="133" t="s">
        <v>528</v>
      </c>
      <c r="O817" s="137" t="str">
        <f t="shared" si="23"/>
        <v>Rzezawa_PL214</v>
      </c>
      <c r="P817" s="138" t="s">
        <v>651</v>
      </c>
      <c r="Q817" s="138" t="s">
        <v>533</v>
      </c>
      <c r="R817" s="133">
        <v>5</v>
      </c>
      <c r="S817" s="133" t="s">
        <v>79</v>
      </c>
    </row>
    <row r="818" spans="13:19" s="133" customFormat="1" ht="12.75" hidden="1" x14ac:dyDescent="0.25">
      <c r="M818" s="133" t="str">
        <f t="shared" si="24"/>
        <v>ubiegam sięMałopolskieSękowa_PL215</v>
      </c>
      <c r="N818" s="133" t="s">
        <v>528</v>
      </c>
      <c r="O818" s="137" t="str">
        <f t="shared" si="23"/>
        <v>Sękowa_PL215</v>
      </c>
      <c r="P818" s="138" t="s">
        <v>652</v>
      </c>
      <c r="Q818" s="138" t="s">
        <v>571</v>
      </c>
      <c r="R818" s="133">
        <v>5</v>
      </c>
      <c r="S818" s="133" t="s">
        <v>79</v>
      </c>
    </row>
    <row r="819" spans="13:19" s="133" customFormat="1" ht="12.75" hidden="1" x14ac:dyDescent="0.25">
      <c r="M819" s="133" t="str">
        <f t="shared" si="24"/>
        <v>ubiegam sięMałopolskieSkrzyszów_PL217</v>
      </c>
      <c r="N819" s="133" t="s">
        <v>528</v>
      </c>
      <c r="O819" s="137" t="str">
        <f t="shared" si="23"/>
        <v>Skrzyszów_PL217</v>
      </c>
      <c r="P819" s="138" t="s">
        <v>654</v>
      </c>
      <c r="Q819" s="138" t="s">
        <v>633</v>
      </c>
      <c r="R819" s="133">
        <v>5</v>
      </c>
      <c r="S819" s="133" t="s">
        <v>79</v>
      </c>
    </row>
    <row r="820" spans="13:19" s="133" customFormat="1" ht="12.75" hidden="1" x14ac:dyDescent="0.25">
      <c r="M820" s="133" t="str">
        <f t="shared" si="24"/>
        <v>ubiegam sięMałopolskieSłaboszów_PL214</v>
      </c>
      <c r="N820" s="133" t="s">
        <v>528</v>
      </c>
      <c r="O820" s="137" t="str">
        <f t="shared" si="23"/>
        <v>Słaboszów_PL214</v>
      </c>
      <c r="P820" s="138" t="s">
        <v>651</v>
      </c>
      <c r="Q820" s="138" t="s">
        <v>552</v>
      </c>
      <c r="R820" s="133">
        <v>5</v>
      </c>
      <c r="S820" s="133" t="s">
        <v>79</v>
      </c>
    </row>
    <row r="821" spans="13:19" s="133" customFormat="1" ht="12.75" hidden="1" x14ac:dyDescent="0.25">
      <c r="M821" s="133" t="str">
        <f t="shared" si="24"/>
        <v>ubiegam sięMałopolskieSłomniki_PL214</v>
      </c>
      <c r="N821" s="133" t="s">
        <v>528</v>
      </c>
      <c r="O821" s="137" t="str">
        <f t="shared" si="23"/>
        <v>Słomniki_PL214</v>
      </c>
      <c r="P821" s="138" t="s">
        <v>651</v>
      </c>
      <c r="Q821" s="138" t="s">
        <v>544</v>
      </c>
      <c r="R821" s="133">
        <v>5</v>
      </c>
      <c r="S821" s="133" t="s">
        <v>79</v>
      </c>
    </row>
    <row r="822" spans="13:19" s="133" customFormat="1" ht="12.75" hidden="1" x14ac:dyDescent="0.25">
      <c r="M822" s="133" t="str">
        <f t="shared" si="24"/>
        <v>ubiegam sięMałopolskieSłopnice_PL215</v>
      </c>
      <c r="N822" s="133" t="s">
        <v>528</v>
      </c>
      <c r="O822" s="137" t="str">
        <f t="shared" si="23"/>
        <v>Słopnice_PL215</v>
      </c>
      <c r="P822" s="138" t="s">
        <v>652</v>
      </c>
      <c r="Q822" s="138" t="s">
        <v>579</v>
      </c>
      <c r="R822" s="133">
        <v>5</v>
      </c>
      <c r="S822" s="133" t="s">
        <v>79</v>
      </c>
    </row>
    <row r="823" spans="13:19" s="133" customFormat="1" ht="12.75" hidden="1" x14ac:dyDescent="0.25">
      <c r="M823" s="133" t="str">
        <f t="shared" si="24"/>
        <v>ubiegam sięMałopolskieSpytkowice (p. nowotarski)_PL215</v>
      </c>
      <c r="N823" s="133" t="s">
        <v>528</v>
      </c>
      <c r="O823" s="137" t="str">
        <f t="shared" si="23"/>
        <v>Spytkowice (p. nowotarski)_PL215</v>
      </c>
      <c r="P823" s="138" t="s">
        <v>652</v>
      </c>
      <c r="Q823" s="138" t="s">
        <v>2376</v>
      </c>
      <c r="R823" s="133">
        <v>5</v>
      </c>
      <c r="S823" s="133" t="s">
        <v>79</v>
      </c>
    </row>
    <row r="824" spans="13:19" s="133" customFormat="1" ht="12.75" hidden="1" x14ac:dyDescent="0.25">
      <c r="M824" s="133" t="str">
        <f t="shared" si="24"/>
        <v>ubiegam sięMałopolskieSpytkowice (p. wadowicki)_PL216</v>
      </c>
      <c r="N824" s="133" t="s">
        <v>528</v>
      </c>
      <c r="O824" s="137" t="str">
        <f t="shared" si="23"/>
        <v>Spytkowice (p. wadowicki)_PL216</v>
      </c>
      <c r="P824" s="138" t="s">
        <v>653</v>
      </c>
      <c r="Q824" s="138" t="s">
        <v>2377</v>
      </c>
      <c r="R824" s="133">
        <v>5</v>
      </c>
      <c r="S824" s="133" t="s">
        <v>79</v>
      </c>
    </row>
    <row r="825" spans="13:19" s="133" customFormat="1" ht="12.75" hidden="1" x14ac:dyDescent="0.25">
      <c r="M825" s="133" t="str">
        <f t="shared" si="24"/>
        <v>ubiegam sięMałopolskieStryszawa_PL216</v>
      </c>
      <c r="N825" s="133" t="s">
        <v>528</v>
      </c>
      <c r="O825" s="137" t="str">
        <f t="shared" si="23"/>
        <v>Stryszawa_PL216</v>
      </c>
      <c r="P825" s="138" t="s">
        <v>653</v>
      </c>
      <c r="Q825" s="138" t="s">
        <v>609</v>
      </c>
      <c r="R825" s="133">
        <v>5</v>
      </c>
      <c r="S825" s="133" t="s">
        <v>79</v>
      </c>
    </row>
    <row r="826" spans="13:19" s="133" customFormat="1" ht="12.75" hidden="1" x14ac:dyDescent="0.25">
      <c r="M826" s="133" t="str">
        <f t="shared" si="24"/>
        <v>ubiegam sięMałopolskieStryszów_PL216</v>
      </c>
      <c r="N826" s="133" t="s">
        <v>528</v>
      </c>
      <c r="O826" s="137" t="str">
        <f t="shared" si="23"/>
        <v>Stryszów_PL216</v>
      </c>
      <c r="P826" s="138" t="s">
        <v>653</v>
      </c>
      <c r="Q826" s="138" t="s">
        <v>615</v>
      </c>
      <c r="R826" s="133">
        <v>5</v>
      </c>
      <c r="S826" s="133" t="s">
        <v>79</v>
      </c>
    </row>
    <row r="827" spans="13:19" s="133" customFormat="1" ht="12.75" hidden="1" x14ac:dyDescent="0.25">
      <c r="M827" s="133" t="str">
        <f t="shared" si="24"/>
        <v>ubiegam sięMałopolskieSzczucin_PL217</v>
      </c>
      <c r="N827" s="133" t="s">
        <v>528</v>
      </c>
      <c r="O827" s="137" t="str">
        <f t="shared" si="23"/>
        <v>Szczucin_PL217</v>
      </c>
      <c r="P827" s="138" t="s">
        <v>654</v>
      </c>
      <c r="Q827" s="138" t="s">
        <v>627</v>
      </c>
      <c r="R827" s="133">
        <v>5</v>
      </c>
      <c r="S827" s="133" t="s">
        <v>79</v>
      </c>
    </row>
    <row r="828" spans="13:19" s="133" customFormat="1" ht="12.75" hidden="1" x14ac:dyDescent="0.25">
      <c r="M828" s="133" t="str">
        <f t="shared" si="24"/>
        <v>ubiegam sięMałopolskieSzczurowa_PL217</v>
      </c>
      <c r="N828" s="133" t="s">
        <v>528</v>
      </c>
      <c r="O828" s="137" t="str">
        <f t="shared" si="23"/>
        <v>Szczurowa_PL217</v>
      </c>
      <c r="P828" s="138" t="s">
        <v>654</v>
      </c>
      <c r="Q828" s="138" t="s">
        <v>621</v>
      </c>
      <c r="R828" s="133">
        <v>5</v>
      </c>
      <c r="S828" s="133" t="s">
        <v>79</v>
      </c>
    </row>
    <row r="829" spans="13:19" s="133" customFormat="1" ht="12.75" hidden="1" x14ac:dyDescent="0.25">
      <c r="M829" s="133" t="str">
        <f t="shared" si="24"/>
        <v>ubiegam sięMałopolskieSzerzyny_PL217</v>
      </c>
      <c r="N829" s="133" t="s">
        <v>528</v>
      </c>
      <c r="O829" s="137" t="str">
        <f t="shared" si="23"/>
        <v>Szerzyny_PL217</v>
      </c>
      <c r="P829" s="138" t="s">
        <v>654</v>
      </c>
      <c r="Q829" s="138" t="s">
        <v>638</v>
      </c>
      <c r="R829" s="133">
        <v>5</v>
      </c>
      <c r="S829" s="133" t="s">
        <v>79</v>
      </c>
    </row>
    <row r="830" spans="13:19" s="133" customFormat="1" ht="12.75" hidden="1" x14ac:dyDescent="0.25">
      <c r="M830" s="133" t="str">
        <f t="shared" si="24"/>
        <v>ubiegam sięMałopolskieTokarnia_PL214</v>
      </c>
      <c r="N830" s="133" t="s">
        <v>528</v>
      </c>
      <c r="O830" s="137" t="str">
        <f t="shared" si="23"/>
        <v>Tokarnia_PL214</v>
      </c>
      <c r="P830" s="138" t="s">
        <v>651</v>
      </c>
      <c r="Q830" s="138" t="s">
        <v>557</v>
      </c>
      <c r="R830" s="133">
        <v>5</v>
      </c>
      <c r="S830" s="133" t="s">
        <v>79</v>
      </c>
    </row>
    <row r="831" spans="13:19" s="133" customFormat="1" ht="12.75" hidden="1" x14ac:dyDescent="0.25">
      <c r="M831" s="133" t="str">
        <f t="shared" si="24"/>
        <v>ubiegam sięMałopolskieTrzciana_PL214</v>
      </c>
      <c r="N831" s="133" t="s">
        <v>528</v>
      </c>
      <c r="O831" s="137" t="str">
        <f t="shared" si="23"/>
        <v>Trzciana_PL214</v>
      </c>
      <c r="P831" s="138" t="s">
        <v>651</v>
      </c>
      <c r="Q831" s="138" t="s">
        <v>534</v>
      </c>
      <c r="R831" s="133">
        <v>5</v>
      </c>
      <c r="S831" s="133" t="s">
        <v>79</v>
      </c>
    </row>
    <row r="832" spans="13:19" s="133" customFormat="1" ht="12.75" hidden="1" x14ac:dyDescent="0.25">
      <c r="M832" s="133" t="str">
        <f t="shared" si="24"/>
        <v>ubiegam sięMałopolskieTrzyciąż_PL216</v>
      </c>
      <c r="N832" s="133" t="s">
        <v>528</v>
      </c>
      <c r="O832" s="137" t="str">
        <f t="shared" si="23"/>
        <v>Trzyciąż_PL216</v>
      </c>
      <c r="P832" s="138" t="s">
        <v>653</v>
      </c>
      <c r="Q832" s="138" t="s">
        <v>602</v>
      </c>
      <c r="R832" s="133">
        <v>5</v>
      </c>
      <c r="S832" s="133" t="s">
        <v>79</v>
      </c>
    </row>
    <row r="833" spans="13:19" s="133" customFormat="1" ht="12.75" hidden="1" x14ac:dyDescent="0.25">
      <c r="M833" s="133" t="str">
        <f t="shared" si="24"/>
        <v>ubiegam sięMałopolskieTymbark_PL215</v>
      </c>
      <c r="N833" s="133" t="s">
        <v>528</v>
      </c>
      <c r="O833" s="137" t="str">
        <f t="shared" si="23"/>
        <v>Tymbark_PL215</v>
      </c>
      <c r="P833" s="138" t="s">
        <v>652</v>
      </c>
      <c r="Q833" s="138" t="s">
        <v>580</v>
      </c>
      <c r="R833" s="133">
        <v>5</v>
      </c>
      <c r="S833" s="133" t="s">
        <v>79</v>
      </c>
    </row>
    <row r="834" spans="13:19" s="133" customFormat="1" ht="12.75" hidden="1" x14ac:dyDescent="0.25">
      <c r="M834" s="133" t="str">
        <f t="shared" si="24"/>
        <v>ubiegam sięMałopolskieUście Gorlickie_PL215</v>
      </c>
      <c r="N834" s="133" t="s">
        <v>528</v>
      </c>
      <c r="O834" s="137" t="str">
        <f t="shared" si="23"/>
        <v>Uście Gorlickie_PL215</v>
      </c>
      <c r="P834" s="138" t="s">
        <v>652</v>
      </c>
      <c r="Q834" s="138" t="s">
        <v>572</v>
      </c>
      <c r="R834" s="133">
        <v>5</v>
      </c>
      <c r="S834" s="133" t="s">
        <v>79</v>
      </c>
    </row>
    <row r="835" spans="13:19" s="133" customFormat="1" ht="12.75" hidden="1" x14ac:dyDescent="0.25">
      <c r="M835" s="133" t="str">
        <f t="shared" si="24"/>
        <v>ubiegam sięMałopolskieWietrzychowice_PL217</v>
      </c>
      <c r="N835" s="133" t="s">
        <v>528</v>
      </c>
      <c r="O835" s="137" t="str">
        <f t="shared" si="23"/>
        <v>Wietrzychowice_PL217</v>
      </c>
      <c r="P835" s="138" t="s">
        <v>654</v>
      </c>
      <c r="Q835" s="138" t="s">
        <v>634</v>
      </c>
      <c r="R835" s="133">
        <v>5</v>
      </c>
      <c r="S835" s="133" t="s">
        <v>79</v>
      </c>
    </row>
    <row r="836" spans="13:19" s="133" customFormat="1" ht="12.75" hidden="1" x14ac:dyDescent="0.25">
      <c r="M836" s="133" t="str">
        <f t="shared" si="24"/>
        <v>ubiegam sięMałopolskieWiśniowa_PL214</v>
      </c>
      <c r="N836" s="133" t="s">
        <v>528</v>
      </c>
      <c r="O836" s="137" t="str">
        <f t="shared" si="23"/>
        <v>Wiśniowa_PL214</v>
      </c>
      <c r="P836" s="138" t="s">
        <v>651</v>
      </c>
      <c r="Q836" s="138" t="s">
        <v>558</v>
      </c>
      <c r="R836" s="133">
        <v>5</v>
      </c>
      <c r="S836" s="133" t="s">
        <v>79</v>
      </c>
    </row>
    <row r="837" spans="13:19" s="133" customFormat="1" ht="12.75" hidden="1" x14ac:dyDescent="0.25">
      <c r="M837" s="133" t="str">
        <f t="shared" si="24"/>
        <v>ubiegam sięMałopolskieWojnicz_PL217</v>
      </c>
      <c r="N837" s="133" t="s">
        <v>528</v>
      </c>
      <c r="O837" s="137" t="str">
        <f t="shared" ref="O837:O900" si="25">Q837&amp;P837</f>
        <v>Wojnicz_PL217</v>
      </c>
      <c r="P837" s="138" t="s">
        <v>654</v>
      </c>
      <c r="Q837" s="138" t="s">
        <v>635</v>
      </c>
      <c r="R837" s="133">
        <v>5</v>
      </c>
      <c r="S837" s="133" t="s">
        <v>79</v>
      </c>
    </row>
    <row r="838" spans="13:19" s="133" customFormat="1" ht="12.75" hidden="1" x14ac:dyDescent="0.25">
      <c r="M838" s="133" t="str">
        <f t="shared" ref="M838:M901" si="26">S838&amp;N838&amp;O838</f>
        <v>ubiegam sięMałopolskieWolbrom_PL216</v>
      </c>
      <c r="N838" s="133" t="s">
        <v>528</v>
      </c>
      <c r="O838" s="137" t="str">
        <f t="shared" si="25"/>
        <v>Wolbrom_PL216</v>
      </c>
      <c r="P838" s="138" t="s">
        <v>653</v>
      </c>
      <c r="Q838" s="138" t="s">
        <v>603</v>
      </c>
      <c r="R838" s="133">
        <v>5</v>
      </c>
      <c r="S838" s="133" t="s">
        <v>79</v>
      </c>
    </row>
    <row r="839" spans="13:19" s="133" customFormat="1" ht="12.75" hidden="1" x14ac:dyDescent="0.25">
      <c r="M839" s="133" t="str">
        <f t="shared" si="26"/>
        <v>ubiegam sięMałopolskieZabierzów_PL214</v>
      </c>
      <c r="N839" s="133" t="s">
        <v>528</v>
      </c>
      <c r="O839" s="137" t="str">
        <f t="shared" si="25"/>
        <v>Zabierzów_PL214</v>
      </c>
      <c r="P839" s="138" t="s">
        <v>651</v>
      </c>
      <c r="Q839" s="138" t="s">
        <v>545</v>
      </c>
      <c r="R839" s="133">
        <v>5</v>
      </c>
      <c r="S839" s="133" t="s">
        <v>79</v>
      </c>
    </row>
    <row r="840" spans="13:19" s="133" customFormat="1" ht="12.75" hidden="1" x14ac:dyDescent="0.25">
      <c r="M840" s="133" t="str">
        <f t="shared" si="26"/>
        <v>ubiegam sięMałopolskieZakliczyn_PL217</v>
      </c>
      <c r="N840" s="133" t="s">
        <v>528</v>
      </c>
      <c r="O840" s="137" t="str">
        <f t="shared" si="25"/>
        <v>Zakliczyn_PL217</v>
      </c>
      <c r="P840" s="138" t="s">
        <v>654</v>
      </c>
      <c r="Q840" s="138" t="s">
        <v>636</v>
      </c>
      <c r="R840" s="133">
        <v>5</v>
      </c>
      <c r="S840" s="133" t="s">
        <v>79</v>
      </c>
    </row>
    <row r="841" spans="13:19" s="133" customFormat="1" ht="12.75" hidden="1" x14ac:dyDescent="0.25">
      <c r="M841" s="133" t="str">
        <f t="shared" si="26"/>
        <v>ubiegam sięMałopolskieZawoja_PL216</v>
      </c>
      <c r="N841" s="133" t="s">
        <v>528</v>
      </c>
      <c r="O841" s="137" t="str">
        <f t="shared" si="25"/>
        <v>Zawoja_PL216</v>
      </c>
      <c r="P841" s="138" t="s">
        <v>653</v>
      </c>
      <c r="Q841" s="138" t="s">
        <v>610</v>
      </c>
      <c r="R841" s="133">
        <v>5</v>
      </c>
      <c r="S841" s="133" t="s">
        <v>79</v>
      </c>
    </row>
    <row r="842" spans="13:19" s="133" customFormat="1" ht="12.75" hidden="1" x14ac:dyDescent="0.25">
      <c r="M842" s="133" t="str">
        <f t="shared" si="26"/>
        <v>ubiegam sięMałopolskieZembrzyce_PL216</v>
      </c>
      <c r="N842" s="133" t="s">
        <v>528</v>
      </c>
      <c r="O842" s="137" t="str">
        <f t="shared" si="25"/>
        <v>Zembrzyce_PL216</v>
      </c>
      <c r="P842" s="138" t="s">
        <v>653</v>
      </c>
      <c r="Q842" s="138" t="s">
        <v>611</v>
      </c>
      <c r="R842" s="133">
        <v>5</v>
      </c>
      <c r="S842" s="133" t="s">
        <v>79</v>
      </c>
    </row>
    <row r="843" spans="13:19" s="133" customFormat="1" ht="12.75" hidden="1" x14ac:dyDescent="0.25">
      <c r="M843" s="133" t="str">
        <f t="shared" si="26"/>
        <v>ubiegam sięMałopolskieŻabno_PL217</v>
      </c>
      <c r="N843" s="133" t="s">
        <v>528</v>
      </c>
      <c r="O843" s="137" t="str">
        <f t="shared" si="25"/>
        <v>Żabno_PL217</v>
      </c>
      <c r="P843" s="138" t="s">
        <v>654</v>
      </c>
      <c r="Q843" s="138" t="s">
        <v>637</v>
      </c>
      <c r="R843" s="133">
        <v>5</v>
      </c>
      <c r="S843" s="133" t="s">
        <v>79</v>
      </c>
    </row>
    <row r="844" spans="13:19" s="133" customFormat="1" ht="12.75" hidden="1" x14ac:dyDescent="0.25">
      <c r="M844" s="133" t="str">
        <f t="shared" si="26"/>
        <v>ubiegam sięMałopolskieŻegocina_PL214</v>
      </c>
      <c r="N844" s="133" t="s">
        <v>528</v>
      </c>
      <c r="O844" s="137" t="str">
        <f t="shared" si="25"/>
        <v>Żegocina_PL214</v>
      </c>
      <c r="P844" s="138" t="s">
        <v>651</v>
      </c>
      <c r="Q844" s="138" t="s">
        <v>535</v>
      </c>
      <c r="R844" s="133">
        <v>5</v>
      </c>
      <c r="S844" s="133" t="s">
        <v>79</v>
      </c>
    </row>
    <row r="845" spans="13:19" s="133" customFormat="1" ht="12.75" hidden="1" x14ac:dyDescent="0.25">
      <c r="M845" s="133" t="str">
        <f t="shared" si="26"/>
        <v>ubiegam sięMazowieckieAndrzejewo_PL122</v>
      </c>
      <c r="N845" s="133" t="s">
        <v>527</v>
      </c>
      <c r="O845" s="137" t="str">
        <f t="shared" si="25"/>
        <v>Andrzejewo_PL122</v>
      </c>
      <c r="P845" s="138" t="s">
        <v>647</v>
      </c>
      <c r="Q845" s="138" t="s">
        <v>364</v>
      </c>
      <c r="R845" s="133">
        <v>5</v>
      </c>
      <c r="S845" s="133" t="s">
        <v>79</v>
      </c>
    </row>
    <row r="846" spans="13:19" s="133" customFormat="1" ht="12.75" hidden="1" x14ac:dyDescent="0.25">
      <c r="M846" s="133" t="str">
        <f t="shared" si="26"/>
        <v>ubiegam sięMazowieckieBaboszewo_PL121</v>
      </c>
      <c r="N846" s="133" t="s">
        <v>527</v>
      </c>
      <c r="O846" s="137" t="str">
        <f t="shared" si="25"/>
        <v>Baboszewo_PL121</v>
      </c>
      <c r="P846" s="138" t="s">
        <v>646</v>
      </c>
      <c r="Q846" s="138" t="s">
        <v>317</v>
      </c>
      <c r="R846" s="133">
        <v>5</v>
      </c>
      <c r="S846" s="133" t="s">
        <v>79</v>
      </c>
    </row>
    <row r="847" spans="13:19" s="133" customFormat="1" ht="12.75" hidden="1" x14ac:dyDescent="0.25">
      <c r="M847" s="133" t="str">
        <f t="shared" si="26"/>
        <v>ubiegam sięMazowieckieBaranowo_PL122</v>
      </c>
      <c r="N847" s="133" t="s">
        <v>527</v>
      </c>
      <c r="O847" s="137" t="str">
        <f t="shared" si="25"/>
        <v>Baranowo_PL122</v>
      </c>
      <c r="P847" s="138" t="s">
        <v>647</v>
      </c>
      <c r="Q847" s="138" t="s">
        <v>353</v>
      </c>
      <c r="R847" s="133">
        <v>5</v>
      </c>
      <c r="S847" s="133" t="s">
        <v>79</v>
      </c>
    </row>
    <row r="848" spans="13:19" s="133" customFormat="1" ht="12.75" hidden="1" x14ac:dyDescent="0.25">
      <c r="M848" s="133" t="str">
        <f t="shared" si="26"/>
        <v>ubiegam sięMazowieckieBaranów_PL12A</v>
      </c>
      <c r="N848" s="133" t="s">
        <v>527</v>
      </c>
      <c r="O848" s="137" t="str">
        <f t="shared" si="25"/>
        <v>Baranów_PL12A</v>
      </c>
      <c r="P848" s="138" t="s">
        <v>650</v>
      </c>
      <c r="Q848" s="138" t="s">
        <v>500</v>
      </c>
      <c r="R848" s="133">
        <v>5</v>
      </c>
      <c r="S848" s="133" t="s">
        <v>79</v>
      </c>
    </row>
    <row r="849" spans="13:19" s="133" customFormat="1" ht="12.75" hidden="1" x14ac:dyDescent="0.25">
      <c r="M849" s="133" t="str">
        <f t="shared" si="26"/>
        <v>ubiegam sięMazowieckieBelsk Duży_PL12A</v>
      </c>
      <c r="N849" s="133" t="s">
        <v>527</v>
      </c>
      <c r="O849" s="137" t="str">
        <f t="shared" si="25"/>
        <v>Belsk Duży_PL12A</v>
      </c>
      <c r="P849" s="138" t="s">
        <v>650</v>
      </c>
      <c r="Q849" s="138" t="s">
        <v>503</v>
      </c>
      <c r="R849" s="133">
        <v>5</v>
      </c>
      <c r="S849" s="133" t="s">
        <v>79</v>
      </c>
    </row>
    <row r="850" spans="13:19" s="133" customFormat="1" ht="12.75" hidden="1" x14ac:dyDescent="0.25">
      <c r="M850" s="133" t="str">
        <f t="shared" si="26"/>
        <v>ubiegam sięMazowieckieBiałobrzegi_PL128</v>
      </c>
      <c r="N850" s="133" t="s">
        <v>527</v>
      </c>
      <c r="O850" s="137" t="str">
        <f t="shared" si="25"/>
        <v>Białobrzegi_PL128</v>
      </c>
      <c r="P850" s="138" t="s">
        <v>648</v>
      </c>
      <c r="Q850" s="138" t="s">
        <v>420</v>
      </c>
      <c r="R850" s="133">
        <v>5</v>
      </c>
      <c r="S850" s="133" t="s">
        <v>79</v>
      </c>
    </row>
    <row r="851" spans="13:19" s="133" customFormat="1" ht="12.75" hidden="1" x14ac:dyDescent="0.25">
      <c r="M851" s="133" t="str">
        <f t="shared" si="26"/>
        <v>ubiegam sięMazowieckieBielany_PL122</v>
      </c>
      <c r="N851" s="133" t="s">
        <v>527</v>
      </c>
      <c r="O851" s="137" t="str">
        <f t="shared" si="25"/>
        <v>Bielany_PL122</v>
      </c>
      <c r="P851" s="138" t="s">
        <v>647</v>
      </c>
      <c r="Q851" s="138" t="s">
        <v>399</v>
      </c>
      <c r="R851" s="133">
        <v>5</v>
      </c>
      <c r="S851" s="133" t="s">
        <v>79</v>
      </c>
    </row>
    <row r="852" spans="13:19" s="133" customFormat="1" ht="12.75" hidden="1" x14ac:dyDescent="0.25">
      <c r="M852" s="133" t="str">
        <f t="shared" si="26"/>
        <v>ubiegam sięMazowieckieBielsk_PL121</v>
      </c>
      <c r="N852" s="133" t="s">
        <v>527</v>
      </c>
      <c r="O852" s="137" t="str">
        <f t="shared" si="25"/>
        <v>Bielsk_PL121</v>
      </c>
      <c r="P852" s="138" t="s">
        <v>646</v>
      </c>
      <c r="Q852" s="138" t="s">
        <v>301</v>
      </c>
      <c r="R852" s="133">
        <v>5</v>
      </c>
      <c r="S852" s="133" t="s">
        <v>79</v>
      </c>
    </row>
    <row r="853" spans="13:19" s="133" customFormat="1" ht="12.75" hidden="1" x14ac:dyDescent="0.25">
      <c r="M853" s="133" t="str">
        <f t="shared" si="26"/>
        <v>ubiegam sięMazowieckieBieżuń_PL121</v>
      </c>
      <c r="N853" s="133" t="s">
        <v>527</v>
      </c>
      <c r="O853" s="137" t="str">
        <f t="shared" si="25"/>
        <v>Bieżuń_PL121</v>
      </c>
      <c r="P853" s="138" t="s">
        <v>646</v>
      </c>
      <c r="Q853" s="138" t="s">
        <v>332</v>
      </c>
      <c r="R853" s="133">
        <v>5</v>
      </c>
      <c r="S853" s="133" t="s">
        <v>79</v>
      </c>
    </row>
    <row r="854" spans="13:19" s="133" customFormat="1" ht="12.75" hidden="1" x14ac:dyDescent="0.25">
      <c r="M854" s="133" t="str">
        <f t="shared" si="26"/>
        <v>ubiegam sięMazowieckieBłędów_PL12A</v>
      </c>
      <c r="N854" s="133" t="s">
        <v>527</v>
      </c>
      <c r="O854" s="137" t="str">
        <f t="shared" si="25"/>
        <v>Błędów_PL12A</v>
      </c>
      <c r="P854" s="138" t="s">
        <v>650</v>
      </c>
      <c r="Q854" s="138" t="s">
        <v>504</v>
      </c>
      <c r="R854" s="133">
        <v>5</v>
      </c>
      <c r="S854" s="133" t="s">
        <v>79</v>
      </c>
    </row>
    <row r="855" spans="13:19" s="133" customFormat="1" ht="12.75" hidden="1" x14ac:dyDescent="0.25">
      <c r="M855" s="133" t="str">
        <f t="shared" si="26"/>
        <v>ubiegam sięMazowieckieBodzanów_PL121</v>
      </c>
      <c r="N855" s="133" t="s">
        <v>527</v>
      </c>
      <c r="O855" s="137" t="str">
        <f t="shared" si="25"/>
        <v>Bodzanów_PL121</v>
      </c>
      <c r="P855" s="138" t="s">
        <v>646</v>
      </c>
      <c r="Q855" s="138" t="s">
        <v>302</v>
      </c>
      <c r="R855" s="133">
        <v>5</v>
      </c>
      <c r="S855" s="133" t="s">
        <v>79</v>
      </c>
    </row>
    <row r="856" spans="13:19" s="133" customFormat="1" ht="12.75" hidden="1" x14ac:dyDescent="0.25">
      <c r="M856" s="133" t="str">
        <f t="shared" si="26"/>
        <v>ubiegam sięMazowieckieBoguty-Pianki_PL122</v>
      </c>
      <c r="N856" s="133" t="s">
        <v>527</v>
      </c>
      <c r="O856" s="137" t="str">
        <f t="shared" si="25"/>
        <v>Boguty-Pianki_PL122</v>
      </c>
      <c r="P856" s="138" t="s">
        <v>647</v>
      </c>
      <c r="Q856" s="138" t="s">
        <v>365</v>
      </c>
      <c r="R856" s="133">
        <v>5</v>
      </c>
      <c r="S856" s="133" t="s">
        <v>79</v>
      </c>
    </row>
    <row r="857" spans="13:19" s="133" customFormat="1" ht="12.75" hidden="1" x14ac:dyDescent="0.25">
      <c r="M857" s="133" t="str">
        <f t="shared" si="26"/>
        <v>ubiegam sięMazowieckieBorkowice_PL128</v>
      </c>
      <c r="N857" s="133" t="s">
        <v>527</v>
      </c>
      <c r="O857" s="137" t="str">
        <f t="shared" si="25"/>
        <v>Borkowice_PL128</v>
      </c>
      <c r="P857" s="138" t="s">
        <v>648</v>
      </c>
      <c r="Q857" s="138" t="s">
        <v>437</v>
      </c>
      <c r="R857" s="133">
        <v>5</v>
      </c>
      <c r="S857" s="133" t="s">
        <v>79</v>
      </c>
    </row>
    <row r="858" spans="13:19" s="133" customFormat="1" ht="12.75" hidden="1" x14ac:dyDescent="0.25">
      <c r="M858" s="133" t="str">
        <f t="shared" si="26"/>
        <v>ubiegam sięMazowieckieBorowie_PL129</v>
      </c>
      <c r="N858" s="133" t="s">
        <v>527</v>
      </c>
      <c r="O858" s="137" t="str">
        <f t="shared" si="25"/>
        <v>Borowie_PL129</v>
      </c>
      <c r="P858" s="138" t="s">
        <v>649</v>
      </c>
      <c r="Q858" s="138" t="s">
        <v>467</v>
      </c>
      <c r="R858" s="133">
        <v>5</v>
      </c>
      <c r="S858" s="133" t="s">
        <v>79</v>
      </c>
    </row>
    <row r="859" spans="13:19" s="133" customFormat="1" ht="12.75" hidden="1" x14ac:dyDescent="0.25">
      <c r="M859" s="133" t="str">
        <f t="shared" si="26"/>
        <v>ubiegam sięMazowieckieBrańszczyk_PL122</v>
      </c>
      <c r="N859" s="133" t="s">
        <v>527</v>
      </c>
      <c r="O859" s="137" t="str">
        <f t="shared" si="25"/>
        <v>Brańszczyk_PL122</v>
      </c>
      <c r="P859" s="138" t="s">
        <v>647</v>
      </c>
      <c r="Q859" s="138" t="s">
        <v>415</v>
      </c>
      <c r="R859" s="133">
        <v>5</v>
      </c>
      <c r="S859" s="133" t="s">
        <v>79</v>
      </c>
    </row>
    <row r="860" spans="13:19" s="133" customFormat="1" ht="12.75" hidden="1" x14ac:dyDescent="0.25">
      <c r="M860" s="133" t="str">
        <f t="shared" si="26"/>
        <v>ubiegam sięMazowieckieBrochów_PL12A</v>
      </c>
      <c r="N860" s="133" t="s">
        <v>527</v>
      </c>
      <c r="O860" s="137" t="str">
        <f t="shared" si="25"/>
        <v>Brochów_PL12A</v>
      </c>
      <c r="P860" s="138" t="s">
        <v>650</v>
      </c>
      <c r="Q860" s="138" t="s">
        <v>516</v>
      </c>
      <c r="R860" s="133">
        <v>5</v>
      </c>
      <c r="S860" s="133" t="s">
        <v>79</v>
      </c>
    </row>
    <row r="861" spans="13:19" s="133" customFormat="1" ht="12.75" hidden="1" x14ac:dyDescent="0.25">
      <c r="M861" s="133" t="str">
        <f t="shared" si="26"/>
        <v>ubiegam sięMazowieckieBrok_PL122</v>
      </c>
      <c r="N861" s="133" t="s">
        <v>527</v>
      </c>
      <c r="O861" s="137" t="str">
        <f t="shared" si="25"/>
        <v>Brok_PL122</v>
      </c>
      <c r="P861" s="138" t="s">
        <v>647</v>
      </c>
      <c r="Q861" s="138" t="s">
        <v>366</v>
      </c>
      <c r="R861" s="133">
        <v>5</v>
      </c>
      <c r="S861" s="133" t="s">
        <v>79</v>
      </c>
    </row>
    <row r="862" spans="13:19" s="133" customFormat="1" ht="12.75" hidden="1" x14ac:dyDescent="0.25">
      <c r="M862" s="133" t="str">
        <f t="shared" si="26"/>
        <v>ubiegam sięMazowieckieBrudzeń Duży_PL121</v>
      </c>
      <c r="N862" s="133" t="s">
        <v>527</v>
      </c>
      <c r="O862" s="137" t="str">
        <f t="shared" si="25"/>
        <v>Brudzeń Duży_PL121</v>
      </c>
      <c r="P862" s="138" t="s">
        <v>646</v>
      </c>
      <c r="Q862" s="138" t="s">
        <v>303</v>
      </c>
      <c r="R862" s="133">
        <v>5</v>
      </c>
      <c r="S862" s="133" t="s">
        <v>79</v>
      </c>
    </row>
    <row r="863" spans="13:19" s="133" customFormat="1" ht="12.75" hidden="1" x14ac:dyDescent="0.25">
      <c r="M863" s="133" t="str">
        <f t="shared" si="26"/>
        <v>ubiegam sięMazowieckieBulkowo_PL121</v>
      </c>
      <c r="N863" s="133" t="s">
        <v>527</v>
      </c>
      <c r="O863" s="137" t="str">
        <f t="shared" si="25"/>
        <v>Bulkowo_PL121</v>
      </c>
      <c r="P863" s="138" t="s">
        <v>646</v>
      </c>
      <c r="Q863" s="138" t="s">
        <v>304</v>
      </c>
      <c r="R863" s="133">
        <v>5</v>
      </c>
      <c r="S863" s="133" t="s">
        <v>79</v>
      </c>
    </row>
    <row r="864" spans="13:19" s="133" customFormat="1" ht="12.75" hidden="1" x14ac:dyDescent="0.25">
      <c r="M864" s="133" t="str">
        <f t="shared" si="26"/>
        <v>ubiegam sięMazowieckieCegłów_PL129</v>
      </c>
      <c r="N864" s="133" t="s">
        <v>527</v>
      </c>
      <c r="O864" s="137" t="str">
        <f t="shared" si="25"/>
        <v>Cegłów_PL129</v>
      </c>
      <c r="P864" s="138" t="s">
        <v>649</v>
      </c>
      <c r="Q864" s="138" t="s">
        <v>479</v>
      </c>
      <c r="R864" s="133">
        <v>5</v>
      </c>
      <c r="S864" s="133" t="s">
        <v>79</v>
      </c>
    </row>
    <row r="865" spans="13:19" s="133" customFormat="1" ht="12.75" hidden="1" x14ac:dyDescent="0.25">
      <c r="M865" s="133" t="str">
        <f t="shared" si="26"/>
        <v>ubiegam sięMazowieckieCeranów_PL122</v>
      </c>
      <c r="N865" s="133" t="s">
        <v>527</v>
      </c>
      <c r="O865" s="137" t="str">
        <f t="shared" si="25"/>
        <v>Ceranów_PL122</v>
      </c>
      <c r="P865" s="138" t="s">
        <v>647</v>
      </c>
      <c r="Q865" s="138" t="s">
        <v>400</v>
      </c>
      <c r="R865" s="133">
        <v>5</v>
      </c>
      <c r="S865" s="133" t="s">
        <v>79</v>
      </c>
    </row>
    <row r="866" spans="13:19" s="133" customFormat="1" ht="12.75" hidden="1" x14ac:dyDescent="0.25">
      <c r="M866" s="133" t="str">
        <f t="shared" si="26"/>
        <v>ubiegam sięMazowieckieChlewiska_PL128</v>
      </c>
      <c r="N866" s="133" t="s">
        <v>527</v>
      </c>
      <c r="O866" s="137" t="str">
        <f t="shared" si="25"/>
        <v>Chlewiska_PL128</v>
      </c>
      <c r="P866" s="138" t="s">
        <v>648</v>
      </c>
      <c r="Q866" s="138" t="s">
        <v>457</v>
      </c>
      <c r="R866" s="133">
        <v>5</v>
      </c>
      <c r="S866" s="133" t="s">
        <v>79</v>
      </c>
    </row>
    <row r="867" spans="13:19" s="133" customFormat="1" ht="12.75" hidden="1" x14ac:dyDescent="0.25">
      <c r="M867" s="133" t="str">
        <f t="shared" si="26"/>
        <v>ubiegam sięMazowieckieChorzele_PL122</v>
      </c>
      <c r="N867" s="133" t="s">
        <v>527</v>
      </c>
      <c r="O867" s="137" t="str">
        <f t="shared" si="25"/>
        <v>Chorzele_PL122</v>
      </c>
      <c r="P867" s="138" t="s">
        <v>647</v>
      </c>
      <c r="Q867" s="138" t="s">
        <v>374</v>
      </c>
      <c r="R867" s="133">
        <v>5</v>
      </c>
      <c r="S867" s="133" t="s">
        <v>79</v>
      </c>
    </row>
    <row r="868" spans="13:19" s="133" customFormat="1" ht="12.75" hidden="1" x14ac:dyDescent="0.25">
      <c r="M868" s="133" t="str">
        <f t="shared" si="26"/>
        <v>ubiegam sięMazowieckieChotcza_PL128</v>
      </c>
      <c r="N868" s="133" t="s">
        <v>527</v>
      </c>
      <c r="O868" s="137" t="str">
        <f t="shared" si="25"/>
        <v>Chotcza_PL128</v>
      </c>
      <c r="P868" s="138" t="s">
        <v>648</v>
      </c>
      <c r="Q868" s="138" t="s">
        <v>431</v>
      </c>
      <c r="R868" s="133">
        <v>5</v>
      </c>
      <c r="S868" s="133" t="s">
        <v>79</v>
      </c>
    </row>
    <row r="869" spans="13:19" s="133" customFormat="1" ht="12.75" hidden="1" x14ac:dyDescent="0.25">
      <c r="M869" s="133" t="str">
        <f t="shared" si="26"/>
        <v>ubiegam sięMazowieckieChynów_PL12A</v>
      </c>
      <c r="N869" s="133" t="s">
        <v>527</v>
      </c>
      <c r="O869" s="137" t="str">
        <f t="shared" si="25"/>
        <v>Chynów_PL12A</v>
      </c>
      <c r="P869" s="138" t="s">
        <v>650</v>
      </c>
      <c r="Q869" s="138" t="s">
        <v>505</v>
      </c>
      <c r="R869" s="133">
        <v>5</v>
      </c>
      <c r="S869" s="133" t="s">
        <v>79</v>
      </c>
    </row>
    <row r="870" spans="13:19" s="133" customFormat="1" ht="12.75" hidden="1" x14ac:dyDescent="0.25">
      <c r="M870" s="133" t="str">
        <f t="shared" si="26"/>
        <v>ubiegam sięMazowieckieCiechanów_PL121</v>
      </c>
      <c r="N870" s="133" t="s">
        <v>527</v>
      </c>
      <c r="O870" s="137" t="str">
        <f t="shared" si="25"/>
        <v>Ciechanów_PL121</v>
      </c>
      <c r="P870" s="138" t="s">
        <v>646</v>
      </c>
      <c r="Q870" s="138" t="s">
        <v>280</v>
      </c>
      <c r="R870" s="133">
        <v>5</v>
      </c>
      <c r="S870" s="133" t="s">
        <v>79</v>
      </c>
    </row>
    <row r="871" spans="13:19" s="133" customFormat="1" ht="12.75" hidden="1" x14ac:dyDescent="0.25">
      <c r="M871" s="133" t="str">
        <f t="shared" si="26"/>
        <v>ubiegam sięMazowieckieCiepielów_PL128</v>
      </c>
      <c r="N871" s="133" t="s">
        <v>527</v>
      </c>
      <c r="O871" s="137" t="str">
        <f t="shared" si="25"/>
        <v>Ciepielów_PL128</v>
      </c>
      <c r="P871" s="138" t="s">
        <v>648</v>
      </c>
      <c r="Q871" s="138" t="s">
        <v>432</v>
      </c>
      <c r="R871" s="133">
        <v>5</v>
      </c>
      <c r="S871" s="133" t="s">
        <v>79</v>
      </c>
    </row>
    <row r="872" spans="13:19" s="133" customFormat="1" ht="12.75" hidden="1" x14ac:dyDescent="0.25">
      <c r="M872" s="133" t="str">
        <f t="shared" si="26"/>
        <v>ubiegam sięMazowieckieCzarnia_PL122</v>
      </c>
      <c r="N872" s="133" t="s">
        <v>527</v>
      </c>
      <c r="O872" s="137" t="str">
        <f t="shared" si="25"/>
        <v>Czarnia_PL122</v>
      </c>
      <c r="P872" s="138" t="s">
        <v>647</v>
      </c>
      <c r="Q872" s="138" t="s">
        <v>354</v>
      </c>
      <c r="R872" s="133">
        <v>5</v>
      </c>
      <c r="S872" s="133" t="s">
        <v>79</v>
      </c>
    </row>
    <row r="873" spans="13:19" s="133" customFormat="1" ht="12.75" hidden="1" x14ac:dyDescent="0.25">
      <c r="M873" s="133" t="str">
        <f t="shared" si="26"/>
        <v>ubiegam sięMazowieckieCzernice Borowe_PL122</v>
      </c>
      <c r="N873" s="133" t="s">
        <v>527</v>
      </c>
      <c r="O873" s="137" t="str">
        <f t="shared" si="25"/>
        <v>Czernice Borowe_PL122</v>
      </c>
      <c r="P873" s="138" t="s">
        <v>647</v>
      </c>
      <c r="Q873" s="138" t="s">
        <v>375</v>
      </c>
      <c r="R873" s="133">
        <v>5</v>
      </c>
      <c r="S873" s="133" t="s">
        <v>79</v>
      </c>
    </row>
    <row r="874" spans="13:19" s="133" customFormat="1" ht="12.75" hidden="1" x14ac:dyDescent="0.25">
      <c r="M874" s="133" t="str">
        <f t="shared" si="26"/>
        <v>ubiegam sięMazowieckieCzerwin_PL122</v>
      </c>
      <c r="N874" s="133" t="s">
        <v>527</v>
      </c>
      <c r="O874" s="137" t="str">
        <f t="shared" si="25"/>
        <v>Czerwin_PL122</v>
      </c>
      <c r="P874" s="138" t="s">
        <v>647</v>
      </c>
      <c r="Q874" s="138" t="s">
        <v>355</v>
      </c>
      <c r="R874" s="133">
        <v>5</v>
      </c>
      <c r="S874" s="133" t="s">
        <v>79</v>
      </c>
    </row>
    <row r="875" spans="13:19" s="133" customFormat="1" ht="12.75" hidden="1" x14ac:dyDescent="0.25">
      <c r="M875" s="133" t="str">
        <f t="shared" si="26"/>
        <v>ubiegam sięMazowieckieCzerwińsk nad Wisłą_PL121</v>
      </c>
      <c r="N875" s="133" t="s">
        <v>527</v>
      </c>
      <c r="O875" s="137" t="str">
        <f t="shared" si="25"/>
        <v>Czerwińsk nad Wisłą_PL121</v>
      </c>
      <c r="P875" s="138" t="s">
        <v>646</v>
      </c>
      <c r="Q875" s="138" t="s">
        <v>318</v>
      </c>
      <c r="R875" s="133">
        <v>5</v>
      </c>
      <c r="S875" s="133" t="s">
        <v>79</v>
      </c>
    </row>
    <row r="876" spans="13:19" s="133" customFormat="1" ht="12.75" hidden="1" x14ac:dyDescent="0.25">
      <c r="M876" s="133" t="str">
        <f t="shared" si="26"/>
        <v>ubiegam sięMazowieckieCzerwonka_PL122</v>
      </c>
      <c r="N876" s="133" t="s">
        <v>527</v>
      </c>
      <c r="O876" s="137" t="str">
        <f t="shared" si="25"/>
        <v>Czerwonka_PL122</v>
      </c>
      <c r="P876" s="138" t="s">
        <v>647</v>
      </c>
      <c r="Q876" s="138" t="s">
        <v>344</v>
      </c>
      <c r="R876" s="133">
        <v>5</v>
      </c>
      <c r="S876" s="133" t="s">
        <v>79</v>
      </c>
    </row>
    <row r="877" spans="13:19" s="133" customFormat="1" ht="12.75" hidden="1" x14ac:dyDescent="0.25">
      <c r="M877" s="133" t="str">
        <f t="shared" si="26"/>
        <v>ubiegam sięMazowieckieCzosnów_PL129</v>
      </c>
      <c r="N877" s="133" t="s">
        <v>527</v>
      </c>
      <c r="O877" s="137" t="str">
        <f t="shared" si="25"/>
        <v>Czosnów_PL129</v>
      </c>
      <c r="P877" s="138" t="s">
        <v>649</v>
      </c>
      <c r="Q877" s="138" t="s">
        <v>489</v>
      </c>
      <c r="R877" s="133">
        <v>5</v>
      </c>
      <c r="S877" s="133" t="s">
        <v>79</v>
      </c>
    </row>
    <row r="878" spans="13:19" s="133" customFormat="1" ht="12.75" hidden="1" x14ac:dyDescent="0.25">
      <c r="M878" s="133" t="str">
        <f t="shared" si="26"/>
        <v>ubiegam sięMazowieckieDąbrówka_PL129</v>
      </c>
      <c r="N878" s="133" t="s">
        <v>527</v>
      </c>
      <c r="O878" s="137" t="str">
        <f t="shared" si="25"/>
        <v>Dąbrówka_PL129</v>
      </c>
      <c r="P878" s="138" t="s">
        <v>649</v>
      </c>
      <c r="Q878" s="138" t="s">
        <v>496</v>
      </c>
      <c r="R878" s="133">
        <v>5</v>
      </c>
      <c r="S878" s="133" t="s">
        <v>79</v>
      </c>
    </row>
    <row r="879" spans="13:19" s="133" customFormat="1" ht="12.75" hidden="1" x14ac:dyDescent="0.25">
      <c r="M879" s="133" t="str">
        <f t="shared" si="26"/>
        <v>ubiegam sięMazowieckieDębe Wielkie_PL129</v>
      </c>
      <c r="N879" s="133" t="s">
        <v>527</v>
      </c>
      <c r="O879" s="137" t="str">
        <f t="shared" si="25"/>
        <v>Dębe Wielkie_PL129</v>
      </c>
      <c r="P879" s="138" t="s">
        <v>649</v>
      </c>
      <c r="Q879" s="138" t="s">
        <v>480</v>
      </c>
      <c r="R879" s="133">
        <v>5</v>
      </c>
      <c r="S879" s="133" t="s">
        <v>79</v>
      </c>
    </row>
    <row r="880" spans="13:19" s="133" customFormat="1" ht="12.75" hidden="1" x14ac:dyDescent="0.25">
      <c r="M880" s="133" t="str">
        <f t="shared" si="26"/>
        <v>ubiegam sięMazowieckieDługosiodło_PL122</v>
      </c>
      <c r="N880" s="133" t="s">
        <v>527</v>
      </c>
      <c r="O880" s="137" t="str">
        <f t="shared" si="25"/>
        <v>Długosiodło_PL122</v>
      </c>
      <c r="P880" s="138" t="s">
        <v>647</v>
      </c>
      <c r="Q880" s="138" t="s">
        <v>416</v>
      </c>
      <c r="R880" s="133">
        <v>5</v>
      </c>
      <c r="S880" s="133" t="s">
        <v>79</v>
      </c>
    </row>
    <row r="881" spans="13:19" s="133" customFormat="1" ht="12.75" hidden="1" x14ac:dyDescent="0.25">
      <c r="M881" s="133" t="str">
        <f t="shared" si="26"/>
        <v>ubiegam sięMazowieckieDobre_PL129</v>
      </c>
      <c r="N881" s="133" t="s">
        <v>527</v>
      </c>
      <c r="O881" s="137" t="str">
        <f t="shared" si="25"/>
        <v>Dobre_PL129</v>
      </c>
      <c r="P881" s="138" t="s">
        <v>649</v>
      </c>
      <c r="Q881" s="138" t="s">
        <v>481</v>
      </c>
      <c r="R881" s="133">
        <v>5</v>
      </c>
      <c r="S881" s="133" t="s">
        <v>79</v>
      </c>
    </row>
    <row r="882" spans="13:19" s="133" customFormat="1" ht="12.75" hidden="1" x14ac:dyDescent="0.25">
      <c r="M882" s="133" t="str">
        <f t="shared" si="26"/>
        <v>ubiegam sięMazowieckieDomanice_PL122</v>
      </c>
      <c r="N882" s="133" t="s">
        <v>527</v>
      </c>
      <c r="O882" s="137" t="str">
        <f t="shared" si="25"/>
        <v>Domanice_PL122</v>
      </c>
      <c r="P882" s="138" t="s">
        <v>647</v>
      </c>
      <c r="Q882" s="138" t="s">
        <v>386</v>
      </c>
      <c r="R882" s="133">
        <v>5</v>
      </c>
      <c r="S882" s="133" t="s">
        <v>79</v>
      </c>
    </row>
    <row r="883" spans="13:19" s="133" customFormat="1" ht="12.75" hidden="1" x14ac:dyDescent="0.25">
      <c r="M883" s="133" t="str">
        <f t="shared" si="26"/>
        <v>ubiegam sięMazowieckieDrobin_PL121</v>
      </c>
      <c r="N883" s="133" t="s">
        <v>527</v>
      </c>
      <c r="O883" s="137" t="str">
        <f t="shared" si="25"/>
        <v>Drobin_PL121</v>
      </c>
      <c r="P883" s="138" t="s">
        <v>646</v>
      </c>
      <c r="Q883" s="138" t="s">
        <v>305</v>
      </c>
      <c r="R883" s="133">
        <v>5</v>
      </c>
      <c r="S883" s="133" t="s">
        <v>79</v>
      </c>
    </row>
    <row r="884" spans="13:19" s="133" customFormat="1" ht="12.75" hidden="1" x14ac:dyDescent="0.25">
      <c r="M884" s="133" t="str">
        <f t="shared" si="26"/>
        <v>ubiegam sięMazowieckieDzierzążnia_PL121</v>
      </c>
      <c r="N884" s="133" t="s">
        <v>527</v>
      </c>
      <c r="O884" s="137" t="str">
        <f t="shared" si="25"/>
        <v>Dzierzążnia_PL121</v>
      </c>
      <c r="P884" s="138" t="s">
        <v>646</v>
      </c>
      <c r="Q884" s="138" t="s">
        <v>319</v>
      </c>
      <c r="R884" s="133">
        <v>5</v>
      </c>
      <c r="S884" s="133" t="s">
        <v>79</v>
      </c>
    </row>
    <row r="885" spans="13:19" s="133" customFormat="1" ht="12.75" hidden="1" x14ac:dyDescent="0.25">
      <c r="M885" s="133" t="str">
        <f t="shared" si="26"/>
        <v>ubiegam sięMazowieckieDzierzgowo_PL121</v>
      </c>
      <c r="N885" s="133" t="s">
        <v>527</v>
      </c>
      <c r="O885" s="137" t="str">
        <f t="shared" si="25"/>
        <v>Dzierzgowo_PL121</v>
      </c>
      <c r="P885" s="138" t="s">
        <v>646</v>
      </c>
      <c r="Q885" s="138" t="s">
        <v>292</v>
      </c>
      <c r="R885" s="133">
        <v>5</v>
      </c>
      <c r="S885" s="133" t="s">
        <v>79</v>
      </c>
    </row>
    <row r="886" spans="13:19" s="133" customFormat="1" ht="12.75" hidden="1" x14ac:dyDescent="0.25">
      <c r="M886" s="133" t="str">
        <f t="shared" si="26"/>
        <v>ubiegam sięMazowieckieGarbatka-Letnisko_PL128</v>
      </c>
      <c r="N886" s="133" t="s">
        <v>527</v>
      </c>
      <c r="O886" s="137" t="str">
        <f t="shared" si="25"/>
        <v>Garbatka-Letnisko_PL128</v>
      </c>
      <c r="P886" s="138" t="s">
        <v>648</v>
      </c>
      <c r="Q886" s="138" t="s">
        <v>425</v>
      </c>
      <c r="R886" s="133">
        <v>5</v>
      </c>
      <c r="S886" s="133" t="s">
        <v>79</v>
      </c>
    </row>
    <row r="887" spans="13:19" s="133" customFormat="1" ht="12.75" hidden="1" x14ac:dyDescent="0.25">
      <c r="M887" s="133" t="str">
        <f t="shared" si="26"/>
        <v>ubiegam sięMazowieckieGarwolin_PL129</v>
      </c>
      <c r="N887" s="133" t="s">
        <v>527</v>
      </c>
      <c r="O887" s="137" t="str">
        <f t="shared" si="25"/>
        <v>Garwolin_PL129</v>
      </c>
      <c r="P887" s="138" t="s">
        <v>649</v>
      </c>
      <c r="Q887" s="138" t="s">
        <v>468</v>
      </c>
      <c r="R887" s="133">
        <v>5</v>
      </c>
      <c r="S887" s="133" t="s">
        <v>79</v>
      </c>
    </row>
    <row r="888" spans="13:19" s="133" customFormat="1" ht="12.75" hidden="1" x14ac:dyDescent="0.25">
      <c r="M888" s="133" t="str">
        <f t="shared" si="26"/>
        <v>ubiegam sięMazowieckieGąbin_PL121</v>
      </c>
      <c r="N888" s="133" t="s">
        <v>527</v>
      </c>
      <c r="O888" s="137" t="str">
        <f t="shared" si="25"/>
        <v>Gąbin_PL121</v>
      </c>
      <c r="P888" s="138" t="s">
        <v>646</v>
      </c>
      <c r="Q888" s="138" t="s">
        <v>306</v>
      </c>
      <c r="R888" s="133">
        <v>5</v>
      </c>
      <c r="S888" s="133" t="s">
        <v>79</v>
      </c>
    </row>
    <row r="889" spans="13:19" s="133" customFormat="1" ht="12.75" hidden="1" x14ac:dyDescent="0.25">
      <c r="M889" s="133" t="str">
        <f t="shared" si="26"/>
        <v>ubiegam sięMazowieckieGielniów_PL128</v>
      </c>
      <c r="N889" s="133" t="s">
        <v>527</v>
      </c>
      <c r="O889" s="137" t="str">
        <f t="shared" si="25"/>
        <v>Gielniów_PL128</v>
      </c>
      <c r="P889" s="138" t="s">
        <v>648</v>
      </c>
      <c r="Q889" s="138" t="s">
        <v>438</v>
      </c>
      <c r="R889" s="133">
        <v>5</v>
      </c>
      <c r="S889" s="133" t="s">
        <v>79</v>
      </c>
    </row>
    <row r="890" spans="13:19" s="133" customFormat="1" ht="12.75" hidden="1" x14ac:dyDescent="0.25">
      <c r="M890" s="133" t="str">
        <f t="shared" si="26"/>
        <v>ubiegam sięMazowieckieGlinojeck_PL121</v>
      </c>
      <c r="N890" s="133" t="s">
        <v>527</v>
      </c>
      <c r="O890" s="137" t="str">
        <f t="shared" si="25"/>
        <v>Glinojeck_PL121</v>
      </c>
      <c r="P890" s="138" t="s">
        <v>646</v>
      </c>
      <c r="Q890" s="138" t="s">
        <v>281</v>
      </c>
      <c r="R890" s="133">
        <v>5</v>
      </c>
      <c r="S890" s="133" t="s">
        <v>79</v>
      </c>
    </row>
    <row r="891" spans="13:19" s="133" customFormat="1" ht="12.75" hidden="1" x14ac:dyDescent="0.25">
      <c r="M891" s="133" t="str">
        <f t="shared" si="26"/>
        <v>ubiegam sięMazowieckieGłowaczów_PL128</v>
      </c>
      <c r="N891" s="133" t="s">
        <v>527</v>
      </c>
      <c r="O891" s="137" t="str">
        <f t="shared" si="25"/>
        <v>Głowaczów_PL128</v>
      </c>
      <c r="P891" s="138" t="s">
        <v>648</v>
      </c>
      <c r="Q891" s="138" t="s">
        <v>426</v>
      </c>
      <c r="R891" s="133">
        <v>5</v>
      </c>
      <c r="S891" s="133" t="s">
        <v>79</v>
      </c>
    </row>
    <row r="892" spans="13:19" s="133" customFormat="1" ht="12.75" hidden="1" x14ac:dyDescent="0.25">
      <c r="M892" s="133" t="str">
        <f t="shared" si="26"/>
        <v>ubiegam sięMazowieckieGniewoszów_PL128</v>
      </c>
      <c r="N892" s="133" t="s">
        <v>527</v>
      </c>
      <c r="O892" s="137" t="str">
        <f t="shared" si="25"/>
        <v>Gniewoszów_PL128</v>
      </c>
      <c r="P892" s="138" t="s">
        <v>648</v>
      </c>
      <c r="Q892" s="138" t="s">
        <v>427</v>
      </c>
      <c r="R892" s="133">
        <v>5</v>
      </c>
      <c r="S892" s="133" t="s">
        <v>79</v>
      </c>
    </row>
    <row r="893" spans="13:19" s="133" customFormat="1" ht="12.75" hidden="1" x14ac:dyDescent="0.25">
      <c r="M893" s="133" t="str">
        <f t="shared" si="26"/>
        <v>ubiegam sięMazowieckieGołymin-Ośrodek_PL121</v>
      </c>
      <c r="N893" s="133" t="s">
        <v>527</v>
      </c>
      <c r="O893" s="137" t="str">
        <f t="shared" si="25"/>
        <v>Gołymin-Ośrodek_PL121</v>
      </c>
      <c r="P893" s="138" t="s">
        <v>646</v>
      </c>
      <c r="Q893" s="138" t="s">
        <v>282</v>
      </c>
      <c r="R893" s="133">
        <v>5</v>
      </c>
      <c r="S893" s="133" t="s">
        <v>79</v>
      </c>
    </row>
    <row r="894" spans="13:19" s="133" customFormat="1" ht="12.75" hidden="1" x14ac:dyDescent="0.25">
      <c r="M894" s="133" t="str">
        <f t="shared" si="26"/>
        <v>ubiegam sięMazowieckieGostynin_PL121</v>
      </c>
      <c r="N894" s="133" t="s">
        <v>527</v>
      </c>
      <c r="O894" s="137" t="str">
        <f t="shared" si="25"/>
        <v>Gostynin_PL121</v>
      </c>
      <c r="P894" s="138" t="s">
        <v>646</v>
      </c>
      <c r="Q894" s="138" t="s">
        <v>288</v>
      </c>
      <c r="R894" s="133">
        <v>5</v>
      </c>
      <c r="S894" s="133" t="s">
        <v>79</v>
      </c>
    </row>
    <row r="895" spans="13:19" s="133" customFormat="1" ht="12.75" hidden="1" x14ac:dyDescent="0.25">
      <c r="M895" s="133" t="str">
        <f t="shared" si="26"/>
        <v>ubiegam sięMazowieckieGoszczyn_PL12A</v>
      </c>
      <c r="N895" s="133" t="s">
        <v>527</v>
      </c>
      <c r="O895" s="137" t="str">
        <f t="shared" si="25"/>
        <v>Goszczyn_PL12A</v>
      </c>
      <c r="P895" s="138" t="s">
        <v>650</v>
      </c>
      <c r="Q895" s="138" t="s">
        <v>506</v>
      </c>
      <c r="R895" s="133">
        <v>5</v>
      </c>
      <c r="S895" s="133" t="s">
        <v>79</v>
      </c>
    </row>
    <row r="896" spans="13:19" s="133" customFormat="1" ht="12.75" hidden="1" x14ac:dyDescent="0.25">
      <c r="M896" s="133" t="str">
        <f t="shared" si="26"/>
        <v>ubiegam sięMazowieckieGoworowo_PL122</v>
      </c>
      <c r="N896" s="133" t="s">
        <v>527</v>
      </c>
      <c r="O896" s="137" t="str">
        <f t="shared" si="25"/>
        <v>Goworowo_PL122</v>
      </c>
      <c r="P896" s="138" t="s">
        <v>647</v>
      </c>
      <c r="Q896" s="138" t="s">
        <v>356</v>
      </c>
      <c r="R896" s="133">
        <v>5</v>
      </c>
      <c r="S896" s="133" t="s">
        <v>79</v>
      </c>
    </row>
    <row r="897" spans="13:19" s="133" customFormat="1" ht="12.75" hidden="1" x14ac:dyDescent="0.25">
      <c r="M897" s="133" t="str">
        <f t="shared" si="26"/>
        <v>ubiegam sięMazowieckieGozdowo_PL121</v>
      </c>
      <c r="N897" s="133" t="s">
        <v>527</v>
      </c>
      <c r="O897" s="137" t="str">
        <f t="shared" si="25"/>
        <v>Gozdowo_PL121</v>
      </c>
      <c r="P897" s="138" t="s">
        <v>646</v>
      </c>
      <c r="Q897" s="138" t="s">
        <v>326</v>
      </c>
      <c r="R897" s="133">
        <v>5</v>
      </c>
      <c r="S897" s="133" t="s">
        <v>79</v>
      </c>
    </row>
    <row r="898" spans="13:19" s="133" customFormat="1" ht="12.75" hidden="1" x14ac:dyDescent="0.25">
      <c r="M898" s="133" t="str">
        <f t="shared" si="26"/>
        <v>ubiegam sięMazowieckieGóra Kalwaria_PL12A</v>
      </c>
      <c r="N898" s="133" t="s">
        <v>527</v>
      </c>
      <c r="O898" s="137" t="str">
        <f t="shared" si="25"/>
        <v>Góra Kalwaria_PL12A</v>
      </c>
      <c r="P898" s="138" t="s">
        <v>650</v>
      </c>
      <c r="Q898" s="138" t="s">
        <v>512</v>
      </c>
      <c r="R898" s="133">
        <v>5</v>
      </c>
      <c r="S898" s="133" t="s">
        <v>79</v>
      </c>
    </row>
    <row r="899" spans="13:19" s="133" customFormat="1" ht="12.75" hidden="1" x14ac:dyDescent="0.25">
      <c r="M899" s="133" t="str">
        <f t="shared" si="26"/>
        <v>ubiegam sięMazowieckieGórzno_PL129</v>
      </c>
      <c r="N899" s="133" t="s">
        <v>527</v>
      </c>
      <c r="O899" s="137" t="str">
        <f t="shared" si="25"/>
        <v>Górzno_PL129</v>
      </c>
      <c r="P899" s="138" t="s">
        <v>649</v>
      </c>
      <c r="Q899" s="138" t="s">
        <v>469</v>
      </c>
      <c r="R899" s="133">
        <v>5</v>
      </c>
      <c r="S899" s="133" t="s">
        <v>79</v>
      </c>
    </row>
    <row r="900" spans="13:19" s="133" customFormat="1" ht="12.75" hidden="1" x14ac:dyDescent="0.25">
      <c r="M900" s="133" t="str">
        <f t="shared" si="26"/>
        <v>ubiegam sięMazowieckieGózd_PL128</v>
      </c>
      <c r="N900" s="133" t="s">
        <v>527</v>
      </c>
      <c r="O900" s="137" t="str">
        <f t="shared" si="25"/>
        <v>Gózd_PL128</v>
      </c>
      <c r="P900" s="138" t="s">
        <v>648</v>
      </c>
      <c r="Q900" s="138" t="s">
        <v>445</v>
      </c>
      <c r="R900" s="133">
        <v>5</v>
      </c>
      <c r="S900" s="133" t="s">
        <v>79</v>
      </c>
    </row>
    <row r="901" spans="13:19" s="133" customFormat="1" ht="12.75" hidden="1" x14ac:dyDescent="0.25">
      <c r="M901" s="133" t="str">
        <f t="shared" si="26"/>
        <v>ubiegam sięMazowieckieGrabów nad Pilicą_PL128</v>
      </c>
      <c r="N901" s="133" t="s">
        <v>527</v>
      </c>
      <c r="O901" s="137" t="str">
        <f t="shared" ref="O901:O964" si="27">Q901&amp;P901</f>
        <v>Grabów nad Pilicą_PL128</v>
      </c>
      <c r="P901" s="138" t="s">
        <v>648</v>
      </c>
      <c r="Q901" s="138" t="s">
        <v>428</v>
      </c>
      <c r="R901" s="133">
        <v>5</v>
      </c>
      <c r="S901" s="133" t="s">
        <v>79</v>
      </c>
    </row>
    <row r="902" spans="13:19" s="133" customFormat="1" ht="12.75" hidden="1" x14ac:dyDescent="0.25">
      <c r="M902" s="133" t="str">
        <f t="shared" ref="M902:M965" si="28">S902&amp;N902&amp;O902</f>
        <v>ubiegam sięMazowieckieGrębków_PL122</v>
      </c>
      <c r="N902" s="133" t="s">
        <v>527</v>
      </c>
      <c r="O902" s="137" t="str">
        <f t="shared" si="27"/>
        <v>Grębków_PL122</v>
      </c>
      <c r="P902" s="138" t="s">
        <v>647</v>
      </c>
      <c r="Q902" s="138" t="s">
        <v>407</v>
      </c>
      <c r="R902" s="133">
        <v>5</v>
      </c>
      <c r="S902" s="133" t="s">
        <v>79</v>
      </c>
    </row>
    <row r="903" spans="13:19" s="133" customFormat="1" ht="12.75" hidden="1" x14ac:dyDescent="0.25">
      <c r="M903" s="133" t="str">
        <f t="shared" si="28"/>
        <v>ubiegam sięMazowieckieGrudusk_PL121</v>
      </c>
      <c r="N903" s="133" t="s">
        <v>527</v>
      </c>
      <c r="O903" s="137" t="str">
        <f t="shared" si="27"/>
        <v>Grudusk_PL121</v>
      </c>
      <c r="P903" s="138" t="s">
        <v>646</v>
      </c>
      <c r="Q903" s="138" t="s">
        <v>283</v>
      </c>
      <c r="R903" s="133">
        <v>5</v>
      </c>
      <c r="S903" s="133" t="s">
        <v>79</v>
      </c>
    </row>
    <row r="904" spans="13:19" s="133" customFormat="1" ht="12.75" hidden="1" x14ac:dyDescent="0.25">
      <c r="M904" s="133" t="str">
        <f t="shared" si="28"/>
        <v>ubiegam sięMazowieckieGzy_PL122</v>
      </c>
      <c r="N904" s="133" t="s">
        <v>527</v>
      </c>
      <c r="O904" s="137" t="str">
        <f t="shared" si="27"/>
        <v>Gzy_PL122</v>
      </c>
      <c r="P904" s="138" t="s">
        <v>647</v>
      </c>
      <c r="Q904" s="138" t="s">
        <v>380</v>
      </c>
      <c r="R904" s="133">
        <v>5</v>
      </c>
      <c r="S904" s="133" t="s">
        <v>79</v>
      </c>
    </row>
    <row r="905" spans="13:19" s="133" customFormat="1" ht="12.75" hidden="1" x14ac:dyDescent="0.25">
      <c r="M905" s="133" t="str">
        <f t="shared" si="28"/>
        <v>ubiegam sięMazowieckieHalinów_PL129</v>
      </c>
      <c r="N905" s="133" t="s">
        <v>527</v>
      </c>
      <c r="O905" s="137" t="str">
        <f t="shared" si="27"/>
        <v>Halinów_PL129</v>
      </c>
      <c r="P905" s="138" t="s">
        <v>649</v>
      </c>
      <c r="Q905" s="138" t="s">
        <v>482</v>
      </c>
      <c r="R905" s="133">
        <v>5</v>
      </c>
      <c r="S905" s="133" t="s">
        <v>79</v>
      </c>
    </row>
    <row r="906" spans="13:19" s="133" customFormat="1" ht="12.75" hidden="1" x14ac:dyDescent="0.25">
      <c r="M906" s="133" t="str">
        <f t="shared" si="28"/>
        <v>ubiegam sięMazowieckieHuszlew_PL122</v>
      </c>
      <c r="N906" s="133" t="s">
        <v>527</v>
      </c>
      <c r="O906" s="137" t="str">
        <f t="shared" si="27"/>
        <v>Huszlew_PL122</v>
      </c>
      <c r="P906" s="138" t="s">
        <v>647</v>
      </c>
      <c r="Q906" s="138" t="s">
        <v>338</v>
      </c>
      <c r="R906" s="133">
        <v>5</v>
      </c>
      <c r="S906" s="133" t="s">
        <v>79</v>
      </c>
    </row>
    <row r="907" spans="13:19" s="133" customFormat="1" ht="12.75" hidden="1" x14ac:dyDescent="0.25">
      <c r="M907" s="133" t="str">
        <f t="shared" si="28"/>
        <v>ubiegam sięMazowieckieIłów_PL12A</v>
      </c>
      <c r="N907" s="133" t="s">
        <v>527</v>
      </c>
      <c r="O907" s="137" t="str">
        <f t="shared" si="27"/>
        <v>Iłów_PL12A</v>
      </c>
      <c r="P907" s="138" t="s">
        <v>650</v>
      </c>
      <c r="Q907" s="138" t="s">
        <v>517</v>
      </c>
      <c r="R907" s="133">
        <v>5</v>
      </c>
      <c r="S907" s="133" t="s">
        <v>79</v>
      </c>
    </row>
    <row r="908" spans="13:19" s="133" customFormat="1" ht="12.75" hidden="1" x14ac:dyDescent="0.25">
      <c r="M908" s="133" t="str">
        <f t="shared" si="28"/>
        <v>ubiegam sięMazowieckieIłża_PL128</v>
      </c>
      <c r="N908" s="133" t="s">
        <v>527</v>
      </c>
      <c r="O908" s="137" t="str">
        <f t="shared" si="27"/>
        <v>Iłża_PL128</v>
      </c>
      <c r="P908" s="138" t="s">
        <v>648</v>
      </c>
      <c r="Q908" s="138" t="s">
        <v>446</v>
      </c>
      <c r="R908" s="133">
        <v>5</v>
      </c>
      <c r="S908" s="133" t="s">
        <v>79</v>
      </c>
    </row>
    <row r="909" spans="13:19" s="133" customFormat="1" ht="12.75" hidden="1" x14ac:dyDescent="0.25">
      <c r="M909" s="133" t="str">
        <f t="shared" si="28"/>
        <v>ubiegam sięMazowieckieJabłonna Lacka_PL122</v>
      </c>
      <c r="N909" s="133" t="s">
        <v>527</v>
      </c>
      <c r="O909" s="137" t="str">
        <f t="shared" si="27"/>
        <v>Jabłonna Lacka_PL122</v>
      </c>
      <c r="P909" s="138" t="s">
        <v>647</v>
      </c>
      <c r="Q909" s="138" t="s">
        <v>401</v>
      </c>
      <c r="R909" s="133">
        <v>5</v>
      </c>
      <c r="S909" s="133" t="s">
        <v>79</v>
      </c>
    </row>
    <row r="910" spans="13:19" s="133" customFormat="1" ht="12.75" hidden="1" x14ac:dyDescent="0.25">
      <c r="M910" s="133" t="str">
        <f t="shared" si="28"/>
        <v>ubiegam sięMazowieckieJadów_PL129</v>
      </c>
      <c r="N910" s="133" t="s">
        <v>527</v>
      </c>
      <c r="O910" s="137" t="str">
        <f t="shared" si="27"/>
        <v>Jadów_PL129</v>
      </c>
      <c r="P910" s="138" t="s">
        <v>649</v>
      </c>
      <c r="Q910" s="138" t="s">
        <v>497</v>
      </c>
      <c r="R910" s="133">
        <v>5</v>
      </c>
      <c r="S910" s="133" t="s">
        <v>79</v>
      </c>
    </row>
    <row r="911" spans="13:19" s="133" customFormat="1" ht="12.75" hidden="1" x14ac:dyDescent="0.25">
      <c r="M911" s="133" t="str">
        <f t="shared" si="28"/>
        <v>ubiegam sięMazowieckieJaktorów_PL12A</v>
      </c>
      <c r="N911" s="133" t="s">
        <v>527</v>
      </c>
      <c r="O911" s="137" t="str">
        <f t="shared" si="27"/>
        <v>Jaktorów_PL12A</v>
      </c>
      <c r="P911" s="138" t="s">
        <v>650</v>
      </c>
      <c r="Q911" s="138" t="s">
        <v>501</v>
      </c>
      <c r="R911" s="133">
        <v>5</v>
      </c>
      <c r="S911" s="133" t="s">
        <v>79</v>
      </c>
    </row>
    <row r="912" spans="13:19" s="133" customFormat="1" ht="12.75" hidden="1" x14ac:dyDescent="0.25">
      <c r="M912" s="133" t="str">
        <f t="shared" si="28"/>
        <v>ubiegam sięMazowieckieJakubów_PL129</v>
      </c>
      <c r="N912" s="133" t="s">
        <v>527</v>
      </c>
      <c r="O912" s="137" t="str">
        <f t="shared" si="27"/>
        <v>Jakubów_PL129</v>
      </c>
      <c r="P912" s="138" t="s">
        <v>649</v>
      </c>
      <c r="Q912" s="138" t="s">
        <v>483</v>
      </c>
      <c r="R912" s="133">
        <v>5</v>
      </c>
      <c r="S912" s="133" t="s">
        <v>79</v>
      </c>
    </row>
    <row r="913" spans="13:19" s="133" customFormat="1" ht="12.75" hidden="1" x14ac:dyDescent="0.25">
      <c r="M913" s="133" t="str">
        <f t="shared" si="28"/>
        <v>ubiegam sięMazowieckieJasieniec_PL12A</v>
      </c>
      <c r="N913" s="133" t="s">
        <v>527</v>
      </c>
      <c r="O913" s="137" t="str">
        <f t="shared" si="27"/>
        <v>Jasieniec_PL12A</v>
      </c>
      <c r="P913" s="138" t="s">
        <v>650</v>
      </c>
      <c r="Q913" s="138" t="s">
        <v>507</v>
      </c>
      <c r="R913" s="133">
        <v>5</v>
      </c>
      <c r="S913" s="133" t="s">
        <v>79</v>
      </c>
    </row>
    <row r="914" spans="13:19" s="133" customFormat="1" ht="12.75" hidden="1" x14ac:dyDescent="0.25">
      <c r="M914" s="133" t="str">
        <f t="shared" si="28"/>
        <v>ubiegam sięMazowieckieJastrząb_PL128</v>
      </c>
      <c r="N914" s="133" t="s">
        <v>527</v>
      </c>
      <c r="O914" s="137" t="str">
        <f t="shared" si="27"/>
        <v>Jastrząb_PL128</v>
      </c>
      <c r="P914" s="138" t="s">
        <v>648</v>
      </c>
      <c r="Q914" s="138" t="s">
        <v>458</v>
      </c>
      <c r="R914" s="133">
        <v>5</v>
      </c>
      <c r="S914" s="133" t="s">
        <v>79</v>
      </c>
    </row>
    <row r="915" spans="13:19" s="133" customFormat="1" ht="12.75" hidden="1" x14ac:dyDescent="0.25">
      <c r="M915" s="133" t="str">
        <f t="shared" si="28"/>
        <v>ubiegam sięMazowieckieJastrzębia_PL128</v>
      </c>
      <c r="N915" s="133" t="s">
        <v>527</v>
      </c>
      <c r="O915" s="137" t="str">
        <f t="shared" si="27"/>
        <v>Jastrzębia_PL128</v>
      </c>
      <c r="P915" s="138" t="s">
        <v>648</v>
      </c>
      <c r="Q915" s="138" t="s">
        <v>447</v>
      </c>
      <c r="R915" s="133">
        <v>5</v>
      </c>
      <c r="S915" s="133" t="s">
        <v>79</v>
      </c>
    </row>
    <row r="916" spans="13:19" s="133" customFormat="1" ht="12.75" hidden="1" x14ac:dyDescent="0.25">
      <c r="M916" s="133" t="str">
        <f t="shared" si="28"/>
        <v>ubiegam sięMazowieckieJedlińsk_PL128</v>
      </c>
      <c r="N916" s="133" t="s">
        <v>527</v>
      </c>
      <c r="O916" s="137" t="str">
        <f t="shared" si="27"/>
        <v>Jedlińsk_PL128</v>
      </c>
      <c r="P916" s="138" t="s">
        <v>648</v>
      </c>
      <c r="Q916" s="138" t="s">
        <v>448</v>
      </c>
      <c r="R916" s="133">
        <v>5</v>
      </c>
      <c r="S916" s="133" t="s">
        <v>79</v>
      </c>
    </row>
    <row r="917" spans="13:19" s="133" customFormat="1" ht="12.75" hidden="1" x14ac:dyDescent="0.25">
      <c r="M917" s="133" t="str">
        <f t="shared" si="28"/>
        <v>ubiegam sięMazowieckieJedlnia-Letnisko_PL128</v>
      </c>
      <c r="N917" s="133" t="s">
        <v>527</v>
      </c>
      <c r="O917" s="137" t="str">
        <f t="shared" si="27"/>
        <v>Jedlnia-Letnisko_PL128</v>
      </c>
      <c r="P917" s="138" t="s">
        <v>648</v>
      </c>
      <c r="Q917" s="138" t="s">
        <v>449</v>
      </c>
      <c r="R917" s="133">
        <v>5</v>
      </c>
      <c r="S917" s="133" t="s">
        <v>79</v>
      </c>
    </row>
    <row r="918" spans="13:19" s="133" customFormat="1" ht="12.75" hidden="1" x14ac:dyDescent="0.25">
      <c r="M918" s="133" t="str">
        <f t="shared" si="28"/>
        <v>ubiegam sięMazowieckieJednorożec_PL122</v>
      </c>
      <c r="N918" s="133" t="s">
        <v>527</v>
      </c>
      <c r="O918" s="137" t="str">
        <f t="shared" si="27"/>
        <v>Jednorożec_PL122</v>
      </c>
      <c r="P918" s="138" t="s">
        <v>647</v>
      </c>
      <c r="Q918" s="138" t="s">
        <v>376</v>
      </c>
      <c r="R918" s="133">
        <v>5</v>
      </c>
      <c r="S918" s="133" t="s">
        <v>79</v>
      </c>
    </row>
    <row r="919" spans="13:19" s="133" customFormat="1" ht="12.75" hidden="1" x14ac:dyDescent="0.25">
      <c r="M919" s="133" t="str">
        <f t="shared" si="28"/>
        <v>ubiegam sięMazowieckieJoniec_PL121</v>
      </c>
      <c r="N919" s="133" t="s">
        <v>527</v>
      </c>
      <c r="O919" s="137" t="str">
        <f t="shared" si="27"/>
        <v>Joniec_PL121</v>
      </c>
      <c r="P919" s="138" t="s">
        <v>646</v>
      </c>
      <c r="Q919" s="138" t="s">
        <v>320</v>
      </c>
      <c r="R919" s="133">
        <v>5</v>
      </c>
      <c r="S919" s="133" t="s">
        <v>79</v>
      </c>
    </row>
    <row r="920" spans="13:19" s="133" customFormat="1" ht="12.75" hidden="1" x14ac:dyDescent="0.25">
      <c r="M920" s="133" t="str">
        <f t="shared" si="28"/>
        <v>ubiegam sięMazowieckieKadzidło_PL122</v>
      </c>
      <c r="N920" s="133" t="s">
        <v>527</v>
      </c>
      <c r="O920" s="137" t="str">
        <f t="shared" si="27"/>
        <v>Kadzidło_PL122</v>
      </c>
      <c r="P920" s="138" t="s">
        <v>647</v>
      </c>
      <c r="Q920" s="138" t="s">
        <v>357</v>
      </c>
      <c r="R920" s="133">
        <v>5</v>
      </c>
      <c r="S920" s="133" t="s">
        <v>79</v>
      </c>
    </row>
    <row r="921" spans="13:19" s="133" customFormat="1" ht="12.75" hidden="1" x14ac:dyDescent="0.25">
      <c r="M921" s="133" t="str">
        <f t="shared" si="28"/>
        <v>ubiegam sięMazowieckieKałuszyn_PL129</v>
      </c>
      <c r="N921" s="133" t="s">
        <v>527</v>
      </c>
      <c r="O921" s="137" t="str">
        <f t="shared" si="27"/>
        <v>Kałuszyn_PL129</v>
      </c>
      <c r="P921" s="138" t="s">
        <v>649</v>
      </c>
      <c r="Q921" s="138" t="s">
        <v>484</v>
      </c>
      <c r="R921" s="133">
        <v>5</v>
      </c>
      <c r="S921" s="133" t="s">
        <v>79</v>
      </c>
    </row>
    <row r="922" spans="13:19" s="133" customFormat="1" ht="12.75" hidden="1" x14ac:dyDescent="0.25">
      <c r="M922" s="133" t="str">
        <f t="shared" si="28"/>
        <v>ubiegam sięMazowieckieKampinos_PL12A</v>
      </c>
      <c r="N922" s="133" t="s">
        <v>527</v>
      </c>
      <c r="O922" s="137" t="str">
        <f t="shared" si="27"/>
        <v>Kampinos_PL12A</v>
      </c>
      <c r="P922" s="138" t="s">
        <v>650</v>
      </c>
      <c r="Q922" s="138" t="s">
        <v>522</v>
      </c>
      <c r="R922" s="133">
        <v>5</v>
      </c>
      <c r="S922" s="133" t="s">
        <v>79</v>
      </c>
    </row>
    <row r="923" spans="13:19" s="133" customFormat="1" ht="12.75" hidden="1" x14ac:dyDescent="0.25">
      <c r="M923" s="133" t="str">
        <f t="shared" si="28"/>
        <v>ubiegam sięMazowieckieKarniewo_PL122</v>
      </c>
      <c r="N923" s="133" t="s">
        <v>527</v>
      </c>
      <c r="O923" s="137" t="str">
        <f t="shared" si="27"/>
        <v>Karniewo_PL122</v>
      </c>
      <c r="P923" s="138" t="s">
        <v>647</v>
      </c>
      <c r="Q923" s="138" t="s">
        <v>345</v>
      </c>
      <c r="R923" s="133">
        <v>5</v>
      </c>
      <c r="S923" s="133" t="s">
        <v>79</v>
      </c>
    </row>
    <row r="924" spans="13:19" s="133" customFormat="1" ht="12.75" hidden="1" x14ac:dyDescent="0.25">
      <c r="M924" s="133" t="str">
        <f t="shared" si="28"/>
        <v>ubiegam sięMazowieckieKazanów_PL128</v>
      </c>
      <c r="N924" s="133" t="s">
        <v>527</v>
      </c>
      <c r="O924" s="137" t="str">
        <f t="shared" si="27"/>
        <v>Kazanów_PL128</v>
      </c>
      <c r="P924" s="138" t="s">
        <v>648</v>
      </c>
      <c r="Q924" s="138" t="s">
        <v>461</v>
      </c>
      <c r="R924" s="133">
        <v>5</v>
      </c>
      <c r="S924" s="133" t="s">
        <v>79</v>
      </c>
    </row>
    <row r="925" spans="13:19" s="133" customFormat="1" ht="12.75" hidden="1" x14ac:dyDescent="0.25">
      <c r="M925" s="133" t="str">
        <f t="shared" si="28"/>
        <v>ubiegam sięMazowieckieKlembów_PL129</v>
      </c>
      <c r="N925" s="133" t="s">
        <v>527</v>
      </c>
      <c r="O925" s="137" t="str">
        <f t="shared" si="27"/>
        <v>Klembów_PL129</v>
      </c>
      <c r="P925" s="138" t="s">
        <v>649</v>
      </c>
      <c r="Q925" s="138" t="s">
        <v>498</v>
      </c>
      <c r="R925" s="133">
        <v>5</v>
      </c>
      <c r="S925" s="133" t="s">
        <v>79</v>
      </c>
    </row>
    <row r="926" spans="13:19" s="133" customFormat="1" ht="12.75" hidden="1" x14ac:dyDescent="0.25">
      <c r="M926" s="133" t="str">
        <f t="shared" si="28"/>
        <v>ubiegam sięMazowieckieKlwów_PL128</v>
      </c>
      <c r="N926" s="133" t="s">
        <v>527</v>
      </c>
      <c r="O926" s="137" t="str">
        <f t="shared" si="27"/>
        <v>Klwów_PL128</v>
      </c>
      <c r="P926" s="138" t="s">
        <v>648</v>
      </c>
      <c r="Q926" s="138" t="s">
        <v>439</v>
      </c>
      <c r="R926" s="133">
        <v>5</v>
      </c>
      <c r="S926" s="133" t="s">
        <v>79</v>
      </c>
    </row>
    <row r="927" spans="13:19" s="133" customFormat="1" ht="12.75" hidden="1" x14ac:dyDescent="0.25">
      <c r="M927" s="133" t="str">
        <f t="shared" si="28"/>
        <v>ubiegam sięMazowieckieKołbiel_PL129</v>
      </c>
      <c r="N927" s="133" t="s">
        <v>527</v>
      </c>
      <c r="O927" s="137" t="str">
        <f t="shared" si="27"/>
        <v>Kołbiel_PL129</v>
      </c>
      <c r="P927" s="138" t="s">
        <v>649</v>
      </c>
      <c r="Q927" s="138" t="s">
        <v>492</v>
      </c>
      <c r="R927" s="133">
        <v>5</v>
      </c>
      <c r="S927" s="133" t="s">
        <v>79</v>
      </c>
    </row>
    <row r="928" spans="13:19" s="133" customFormat="1" ht="12.75" hidden="1" x14ac:dyDescent="0.25">
      <c r="M928" s="133" t="str">
        <f t="shared" si="28"/>
        <v>ubiegam sięMazowieckieKorczew_PL122</v>
      </c>
      <c r="N928" s="133" t="s">
        <v>527</v>
      </c>
      <c r="O928" s="137" t="str">
        <f t="shared" si="27"/>
        <v>Korczew_PL122</v>
      </c>
      <c r="P928" s="138" t="s">
        <v>647</v>
      </c>
      <c r="Q928" s="138" t="s">
        <v>387</v>
      </c>
      <c r="R928" s="133">
        <v>5</v>
      </c>
      <c r="S928" s="133" t="s">
        <v>79</v>
      </c>
    </row>
    <row r="929" spans="13:19" s="133" customFormat="1" ht="12.75" hidden="1" x14ac:dyDescent="0.25">
      <c r="M929" s="133" t="str">
        <f t="shared" si="28"/>
        <v>ubiegam sięMazowieckieKorytnica_PL122</v>
      </c>
      <c r="N929" s="133" t="s">
        <v>527</v>
      </c>
      <c r="O929" s="137" t="str">
        <f t="shared" si="27"/>
        <v>Korytnica_PL122</v>
      </c>
      <c r="P929" s="138" t="s">
        <v>647</v>
      </c>
      <c r="Q929" s="138" t="s">
        <v>408</v>
      </c>
      <c r="R929" s="133">
        <v>5</v>
      </c>
      <c r="S929" s="133" t="s">
        <v>79</v>
      </c>
    </row>
    <row r="930" spans="13:19" s="133" customFormat="1" ht="12.75" hidden="1" x14ac:dyDescent="0.25">
      <c r="M930" s="133" t="str">
        <f t="shared" si="28"/>
        <v>ubiegam sięMazowieckieKosów Lacki_PL122</v>
      </c>
      <c r="N930" s="133" t="s">
        <v>527</v>
      </c>
      <c r="O930" s="137" t="str">
        <f t="shared" si="27"/>
        <v>Kosów Lacki_PL122</v>
      </c>
      <c r="P930" s="138" t="s">
        <v>647</v>
      </c>
      <c r="Q930" s="138" t="s">
        <v>402</v>
      </c>
      <c r="R930" s="133">
        <v>5</v>
      </c>
      <c r="S930" s="133" t="s">
        <v>79</v>
      </c>
    </row>
    <row r="931" spans="13:19" s="133" customFormat="1" ht="12.75" hidden="1" x14ac:dyDescent="0.25">
      <c r="M931" s="133" t="str">
        <f t="shared" si="28"/>
        <v>ubiegam sięMazowieckieKotuń_PL122</v>
      </c>
      <c r="N931" s="133" t="s">
        <v>527</v>
      </c>
      <c r="O931" s="137" t="str">
        <f t="shared" si="27"/>
        <v>Kotuń_PL122</v>
      </c>
      <c r="P931" s="138" t="s">
        <v>647</v>
      </c>
      <c r="Q931" s="138" t="s">
        <v>388</v>
      </c>
      <c r="R931" s="133">
        <v>5</v>
      </c>
      <c r="S931" s="133" t="s">
        <v>79</v>
      </c>
    </row>
    <row r="932" spans="13:19" s="133" customFormat="1" ht="12.75" hidden="1" x14ac:dyDescent="0.25">
      <c r="M932" s="133" t="str">
        <f t="shared" si="28"/>
        <v>ubiegam sięMazowieckieKowala_PL128</v>
      </c>
      <c r="N932" s="133" t="s">
        <v>527</v>
      </c>
      <c r="O932" s="137" t="str">
        <f t="shared" si="27"/>
        <v>Kowala_PL128</v>
      </c>
      <c r="P932" s="138" t="s">
        <v>648</v>
      </c>
      <c r="Q932" s="138" t="s">
        <v>450</v>
      </c>
      <c r="R932" s="133">
        <v>5</v>
      </c>
      <c r="S932" s="133" t="s">
        <v>79</v>
      </c>
    </row>
    <row r="933" spans="13:19" s="133" customFormat="1" ht="12.75" hidden="1" x14ac:dyDescent="0.25">
      <c r="M933" s="133" t="str">
        <f t="shared" si="28"/>
        <v>ubiegam sięMazowieckieKrasne_PL122</v>
      </c>
      <c r="N933" s="133" t="s">
        <v>527</v>
      </c>
      <c r="O933" s="137" t="str">
        <f t="shared" si="27"/>
        <v>Krasne_PL122</v>
      </c>
      <c r="P933" s="138" t="s">
        <v>647</v>
      </c>
      <c r="Q933" s="138" t="s">
        <v>377</v>
      </c>
      <c r="R933" s="133">
        <v>5</v>
      </c>
      <c r="S933" s="133" t="s">
        <v>79</v>
      </c>
    </row>
    <row r="934" spans="13:19" s="133" customFormat="1" ht="12.75" hidden="1" x14ac:dyDescent="0.25">
      <c r="M934" s="133" t="str">
        <f t="shared" si="28"/>
        <v>ubiegam sięMazowieckieKrasnosielc_PL122</v>
      </c>
      <c r="N934" s="133" t="s">
        <v>527</v>
      </c>
      <c r="O934" s="137" t="str">
        <f t="shared" si="27"/>
        <v>Krasnosielc_PL122</v>
      </c>
      <c r="P934" s="138" t="s">
        <v>647</v>
      </c>
      <c r="Q934" s="138" t="s">
        <v>346</v>
      </c>
      <c r="R934" s="133">
        <v>5</v>
      </c>
      <c r="S934" s="133" t="s">
        <v>79</v>
      </c>
    </row>
    <row r="935" spans="13:19" s="133" customFormat="1" ht="12.75" hidden="1" x14ac:dyDescent="0.25">
      <c r="M935" s="133" t="str">
        <f t="shared" si="28"/>
        <v>ubiegam sięMazowieckieKrzynowłoga Mała_PL122</v>
      </c>
      <c r="N935" s="133" t="s">
        <v>527</v>
      </c>
      <c r="O935" s="137" t="str">
        <f t="shared" si="27"/>
        <v>Krzynowłoga Mała_PL122</v>
      </c>
      <c r="P935" s="138" t="s">
        <v>647</v>
      </c>
      <c r="Q935" s="138" t="s">
        <v>378</v>
      </c>
      <c r="R935" s="133">
        <v>5</v>
      </c>
      <c r="S935" s="133" t="s">
        <v>79</v>
      </c>
    </row>
    <row r="936" spans="13:19" s="133" customFormat="1" ht="12.75" hidden="1" x14ac:dyDescent="0.25">
      <c r="M936" s="133" t="str">
        <f t="shared" si="28"/>
        <v>ubiegam sięMazowieckieKuczbork-Osada_PL121</v>
      </c>
      <c r="N936" s="133" t="s">
        <v>527</v>
      </c>
      <c r="O936" s="137" t="str">
        <f t="shared" si="27"/>
        <v>Kuczbork-Osada_PL121</v>
      </c>
      <c r="P936" s="138" t="s">
        <v>646</v>
      </c>
      <c r="Q936" s="138" t="s">
        <v>333</v>
      </c>
      <c r="R936" s="133">
        <v>5</v>
      </c>
      <c r="S936" s="133" t="s">
        <v>79</v>
      </c>
    </row>
    <row r="937" spans="13:19" s="133" customFormat="1" ht="12.75" hidden="1" x14ac:dyDescent="0.25">
      <c r="M937" s="133" t="str">
        <f t="shared" si="28"/>
        <v>ubiegam sięMazowieckieLatowicz_PL129</v>
      </c>
      <c r="N937" s="133" t="s">
        <v>527</v>
      </c>
      <c r="O937" s="137" t="str">
        <f t="shared" si="27"/>
        <v>Latowicz_PL129</v>
      </c>
      <c r="P937" s="138" t="s">
        <v>649</v>
      </c>
      <c r="Q937" s="138" t="s">
        <v>485</v>
      </c>
      <c r="R937" s="133">
        <v>5</v>
      </c>
      <c r="S937" s="133" t="s">
        <v>79</v>
      </c>
    </row>
    <row r="938" spans="13:19" s="133" customFormat="1" ht="12.75" hidden="1" x14ac:dyDescent="0.25">
      <c r="M938" s="133" t="str">
        <f t="shared" si="28"/>
        <v>ubiegam sięMazowieckieLelis_PL122</v>
      </c>
      <c r="N938" s="133" t="s">
        <v>527</v>
      </c>
      <c r="O938" s="137" t="str">
        <f t="shared" si="27"/>
        <v>Lelis_PL122</v>
      </c>
      <c r="P938" s="138" t="s">
        <v>647</v>
      </c>
      <c r="Q938" s="138" t="s">
        <v>358</v>
      </c>
      <c r="R938" s="133">
        <v>5</v>
      </c>
      <c r="S938" s="133" t="s">
        <v>79</v>
      </c>
    </row>
    <row r="939" spans="13:19" s="133" customFormat="1" ht="12.75" hidden="1" x14ac:dyDescent="0.25">
      <c r="M939" s="133" t="str">
        <f t="shared" si="28"/>
        <v>ubiegam sięMazowieckieLeoncin_PL129</v>
      </c>
      <c r="N939" s="133" t="s">
        <v>527</v>
      </c>
      <c r="O939" s="137" t="str">
        <f t="shared" si="27"/>
        <v>Leoncin_PL129</v>
      </c>
      <c r="P939" s="138" t="s">
        <v>649</v>
      </c>
      <c r="Q939" s="138" t="s">
        <v>490</v>
      </c>
      <c r="R939" s="133">
        <v>5</v>
      </c>
      <c r="S939" s="133" t="s">
        <v>79</v>
      </c>
    </row>
    <row r="940" spans="13:19" s="133" customFormat="1" ht="12.75" hidden="1" x14ac:dyDescent="0.25">
      <c r="M940" s="133" t="str">
        <f t="shared" si="28"/>
        <v>ubiegam sięMazowieckieLeszno_PL12A</v>
      </c>
      <c r="N940" s="133" t="s">
        <v>527</v>
      </c>
      <c r="O940" s="137" t="str">
        <f t="shared" si="27"/>
        <v>Leszno_PL12A</v>
      </c>
      <c r="P940" s="138" t="s">
        <v>650</v>
      </c>
      <c r="Q940" s="138" t="s">
        <v>523</v>
      </c>
      <c r="R940" s="133">
        <v>5</v>
      </c>
      <c r="S940" s="133" t="s">
        <v>79</v>
      </c>
    </row>
    <row r="941" spans="13:19" s="133" customFormat="1" ht="12.75" hidden="1" x14ac:dyDescent="0.25">
      <c r="M941" s="133" t="str">
        <f t="shared" si="28"/>
        <v>ubiegam sięMazowieckieLesznowola_PL12A</v>
      </c>
      <c r="N941" s="133" t="s">
        <v>527</v>
      </c>
      <c r="O941" s="137" t="str">
        <f t="shared" si="27"/>
        <v>Lesznowola_PL12A</v>
      </c>
      <c r="P941" s="138" t="s">
        <v>650</v>
      </c>
      <c r="Q941" s="138" t="s">
        <v>513</v>
      </c>
      <c r="R941" s="133">
        <v>5</v>
      </c>
      <c r="S941" s="133" t="s">
        <v>79</v>
      </c>
    </row>
    <row r="942" spans="13:19" s="133" customFormat="1" ht="12.75" hidden="1" x14ac:dyDescent="0.25">
      <c r="M942" s="133" t="str">
        <f t="shared" si="28"/>
        <v>ubiegam sięMazowieckieLipowiec Kościelny_PL121</v>
      </c>
      <c r="N942" s="133" t="s">
        <v>527</v>
      </c>
      <c r="O942" s="137" t="str">
        <f t="shared" si="27"/>
        <v>Lipowiec Kościelny_PL121</v>
      </c>
      <c r="P942" s="138" t="s">
        <v>646</v>
      </c>
      <c r="Q942" s="138" t="s">
        <v>293</v>
      </c>
      <c r="R942" s="133">
        <v>5</v>
      </c>
      <c r="S942" s="133" t="s">
        <v>79</v>
      </c>
    </row>
    <row r="943" spans="13:19" s="133" customFormat="1" ht="12.75" hidden="1" x14ac:dyDescent="0.25">
      <c r="M943" s="133" t="str">
        <f t="shared" si="28"/>
        <v>ubiegam sięMazowieckieLipsko_PL128</v>
      </c>
      <c r="N943" s="133" t="s">
        <v>527</v>
      </c>
      <c r="O943" s="137" t="str">
        <f t="shared" si="27"/>
        <v>Lipsko_PL128</v>
      </c>
      <c r="P943" s="138" t="s">
        <v>648</v>
      </c>
      <c r="Q943" s="138" t="s">
        <v>433</v>
      </c>
      <c r="R943" s="133">
        <v>5</v>
      </c>
      <c r="S943" s="133" t="s">
        <v>79</v>
      </c>
    </row>
    <row r="944" spans="13:19" s="133" customFormat="1" ht="12.75" hidden="1" x14ac:dyDescent="0.25">
      <c r="M944" s="133" t="str">
        <f t="shared" si="28"/>
        <v>ubiegam sięMazowieckieLiw_PL122</v>
      </c>
      <c r="N944" s="133" t="s">
        <v>527</v>
      </c>
      <c r="O944" s="137" t="str">
        <f t="shared" si="27"/>
        <v>Liw_PL122</v>
      </c>
      <c r="P944" s="138" t="s">
        <v>647</v>
      </c>
      <c r="Q944" s="138" t="s">
        <v>409</v>
      </c>
      <c r="R944" s="133">
        <v>5</v>
      </c>
      <c r="S944" s="133" t="s">
        <v>79</v>
      </c>
    </row>
    <row r="945" spans="13:19" s="133" customFormat="1" ht="12.75" hidden="1" x14ac:dyDescent="0.25">
      <c r="M945" s="133" t="str">
        <f t="shared" si="28"/>
        <v>ubiegam sięMazowieckieLubowidz_PL121</v>
      </c>
      <c r="N945" s="133" t="s">
        <v>527</v>
      </c>
      <c r="O945" s="137" t="str">
        <f t="shared" si="27"/>
        <v>Lubowidz_PL121</v>
      </c>
      <c r="P945" s="138" t="s">
        <v>646</v>
      </c>
      <c r="Q945" s="138" t="s">
        <v>334</v>
      </c>
      <c r="R945" s="133">
        <v>5</v>
      </c>
      <c r="S945" s="133" t="s">
        <v>79</v>
      </c>
    </row>
    <row r="946" spans="13:19" s="133" customFormat="1" ht="12.75" hidden="1" x14ac:dyDescent="0.25">
      <c r="M946" s="133" t="str">
        <f t="shared" si="28"/>
        <v>ubiegam sięMazowieckieLutocin_PL121</v>
      </c>
      <c r="N946" s="133" t="s">
        <v>527</v>
      </c>
      <c r="O946" s="137" t="str">
        <f t="shared" si="27"/>
        <v>Lutocin_PL121</v>
      </c>
      <c r="P946" s="138" t="s">
        <v>646</v>
      </c>
      <c r="Q946" s="138" t="s">
        <v>335</v>
      </c>
      <c r="R946" s="133">
        <v>5</v>
      </c>
      <c r="S946" s="133" t="s">
        <v>79</v>
      </c>
    </row>
    <row r="947" spans="13:19" s="133" customFormat="1" ht="12.75" hidden="1" x14ac:dyDescent="0.25">
      <c r="M947" s="133" t="str">
        <f t="shared" si="28"/>
        <v>ubiegam sięMazowieckieŁaskarzew_PL129</v>
      </c>
      <c r="N947" s="133" t="s">
        <v>527</v>
      </c>
      <c r="O947" s="137" t="str">
        <f t="shared" si="27"/>
        <v>Łaskarzew_PL129</v>
      </c>
      <c r="P947" s="138" t="s">
        <v>649</v>
      </c>
      <c r="Q947" s="138" t="s">
        <v>466</v>
      </c>
      <c r="R947" s="133">
        <v>5</v>
      </c>
      <c r="S947" s="133" t="s">
        <v>79</v>
      </c>
    </row>
    <row r="948" spans="13:19" s="133" customFormat="1" ht="12.75" hidden="1" x14ac:dyDescent="0.25">
      <c r="M948" s="133" t="str">
        <f t="shared" si="28"/>
        <v>ubiegam sięMazowieckieŁaskarzew_PL129</v>
      </c>
      <c r="N948" s="133" t="s">
        <v>527</v>
      </c>
      <c r="O948" s="137" t="str">
        <f t="shared" si="27"/>
        <v>Łaskarzew_PL129</v>
      </c>
      <c r="P948" s="138" t="s">
        <v>649</v>
      </c>
      <c r="Q948" s="138" t="s">
        <v>466</v>
      </c>
      <c r="R948" s="133">
        <v>5</v>
      </c>
      <c r="S948" s="133" t="s">
        <v>79</v>
      </c>
    </row>
    <row r="949" spans="13:19" s="133" customFormat="1" ht="12.75" hidden="1" x14ac:dyDescent="0.25">
      <c r="M949" s="133" t="str">
        <f t="shared" si="28"/>
        <v>ubiegam sięMazowieckieŁąck_PL121</v>
      </c>
      <c r="N949" s="133" t="s">
        <v>527</v>
      </c>
      <c r="O949" s="137" t="str">
        <f t="shared" si="27"/>
        <v>Łąck_PL121</v>
      </c>
      <c r="P949" s="138" t="s">
        <v>646</v>
      </c>
      <c r="Q949" s="138" t="s">
        <v>307</v>
      </c>
      <c r="R949" s="133">
        <v>5</v>
      </c>
      <c r="S949" s="133" t="s">
        <v>79</v>
      </c>
    </row>
    <row r="950" spans="13:19" s="133" customFormat="1" ht="12.75" hidden="1" x14ac:dyDescent="0.25">
      <c r="M950" s="133" t="str">
        <f t="shared" si="28"/>
        <v>ubiegam sięMazowieckieŁochów_PL122</v>
      </c>
      <c r="N950" s="133" t="s">
        <v>527</v>
      </c>
      <c r="O950" s="137" t="str">
        <f t="shared" si="27"/>
        <v>Łochów_PL122</v>
      </c>
      <c r="P950" s="138" t="s">
        <v>647</v>
      </c>
      <c r="Q950" s="138" t="s">
        <v>410</v>
      </c>
      <c r="R950" s="133">
        <v>5</v>
      </c>
      <c r="S950" s="133" t="s">
        <v>79</v>
      </c>
    </row>
    <row r="951" spans="13:19" s="133" customFormat="1" ht="12.75" hidden="1" x14ac:dyDescent="0.25">
      <c r="M951" s="133" t="str">
        <f t="shared" si="28"/>
        <v>ubiegam sięMazowieckieŁosice_PL122</v>
      </c>
      <c r="N951" s="133" t="s">
        <v>527</v>
      </c>
      <c r="O951" s="137" t="str">
        <f t="shared" si="27"/>
        <v>Łosice_PL122</v>
      </c>
      <c r="P951" s="138" t="s">
        <v>647</v>
      </c>
      <c r="Q951" s="138" t="s">
        <v>339</v>
      </c>
      <c r="R951" s="133">
        <v>5</v>
      </c>
      <c r="S951" s="133" t="s">
        <v>79</v>
      </c>
    </row>
    <row r="952" spans="13:19" s="133" customFormat="1" ht="12.75" hidden="1" x14ac:dyDescent="0.25">
      <c r="M952" s="133" t="str">
        <f t="shared" si="28"/>
        <v>ubiegam sięMazowieckieŁyse_PL122</v>
      </c>
      <c r="N952" s="133" t="s">
        <v>527</v>
      </c>
      <c r="O952" s="137" t="str">
        <f t="shared" si="27"/>
        <v>Łyse_PL122</v>
      </c>
      <c r="P952" s="138" t="s">
        <v>647</v>
      </c>
      <c r="Q952" s="138" t="s">
        <v>359</v>
      </c>
      <c r="R952" s="133">
        <v>5</v>
      </c>
      <c r="S952" s="133" t="s">
        <v>79</v>
      </c>
    </row>
    <row r="953" spans="13:19" s="133" customFormat="1" ht="12.75" hidden="1" x14ac:dyDescent="0.25">
      <c r="M953" s="133" t="str">
        <f t="shared" si="28"/>
        <v>ubiegam sięMazowieckieMaciejowice_PL129</v>
      </c>
      <c r="N953" s="133" t="s">
        <v>527</v>
      </c>
      <c r="O953" s="137" t="str">
        <f t="shared" si="27"/>
        <v>Maciejowice_PL129</v>
      </c>
      <c r="P953" s="138" t="s">
        <v>649</v>
      </c>
      <c r="Q953" s="138" t="s">
        <v>470</v>
      </c>
      <c r="R953" s="133">
        <v>5</v>
      </c>
      <c r="S953" s="133" t="s">
        <v>79</v>
      </c>
    </row>
    <row r="954" spans="13:19" s="133" customFormat="1" ht="12.75" hidden="1" x14ac:dyDescent="0.25">
      <c r="M954" s="133" t="str">
        <f t="shared" si="28"/>
        <v>ubiegam sięMazowieckieMagnuszew_PL128</v>
      </c>
      <c r="N954" s="133" t="s">
        <v>527</v>
      </c>
      <c r="O954" s="137" t="str">
        <f t="shared" si="27"/>
        <v>Magnuszew_PL128</v>
      </c>
      <c r="P954" s="138" t="s">
        <v>648</v>
      </c>
      <c r="Q954" s="138" t="s">
        <v>429</v>
      </c>
      <c r="R954" s="133">
        <v>5</v>
      </c>
      <c r="S954" s="133" t="s">
        <v>79</v>
      </c>
    </row>
    <row r="955" spans="13:19" s="133" customFormat="1" ht="12.75" hidden="1" x14ac:dyDescent="0.25">
      <c r="M955" s="133" t="str">
        <f t="shared" si="28"/>
        <v>ubiegam sięMazowieckieMała Wieś_PL121</v>
      </c>
      <c r="N955" s="133" t="s">
        <v>527</v>
      </c>
      <c r="O955" s="137" t="str">
        <f t="shared" si="27"/>
        <v>Mała Wieś_PL121</v>
      </c>
      <c r="P955" s="138" t="s">
        <v>646</v>
      </c>
      <c r="Q955" s="138" t="s">
        <v>308</v>
      </c>
      <c r="R955" s="133">
        <v>5</v>
      </c>
      <c r="S955" s="133" t="s">
        <v>79</v>
      </c>
    </row>
    <row r="956" spans="13:19" s="133" customFormat="1" ht="12.75" hidden="1" x14ac:dyDescent="0.25">
      <c r="M956" s="133" t="str">
        <f t="shared" si="28"/>
        <v>ubiegam sięMazowieckieMałkinia Górna_PL122</v>
      </c>
      <c r="N956" s="133" t="s">
        <v>527</v>
      </c>
      <c r="O956" s="137" t="str">
        <f t="shared" si="27"/>
        <v>Małkinia Górna_PL122</v>
      </c>
      <c r="P956" s="138" t="s">
        <v>647</v>
      </c>
      <c r="Q956" s="138" t="s">
        <v>367</v>
      </c>
      <c r="R956" s="133">
        <v>5</v>
      </c>
      <c r="S956" s="133" t="s">
        <v>79</v>
      </c>
    </row>
    <row r="957" spans="13:19" s="133" customFormat="1" ht="12.75" hidden="1" x14ac:dyDescent="0.25">
      <c r="M957" s="133" t="str">
        <f t="shared" si="28"/>
        <v>ubiegam sięMazowieckieMiastków Kościelny_PL129</v>
      </c>
      <c r="N957" s="133" t="s">
        <v>527</v>
      </c>
      <c r="O957" s="137" t="str">
        <f t="shared" si="27"/>
        <v>Miastków Kościelny_PL129</v>
      </c>
      <c r="P957" s="138" t="s">
        <v>649</v>
      </c>
      <c r="Q957" s="138" t="s">
        <v>471</v>
      </c>
      <c r="R957" s="133">
        <v>5</v>
      </c>
      <c r="S957" s="133" t="s">
        <v>79</v>
      </c>
    </row>
    <row r="958" spans="13:19" s="133" customFormat="1" ht="12.75" hidden="1" x14ac:dyDescent="0.25">
      <c r="M958" s="133" t="str">
        <f t="shared" si="28"/>
        <v>ubiegam sięMazowieckieMiedzna_PL122</v>
      </c>
      <c r="N958" s="133" t="s">
        <v>527</v>
      </c>
      <c r="O958" s="137" t="str">
        <f t="shared" si="27"/>
        <v>Miedzna_PL122</v>
      </c>
      <c r="P958" s="138" t="s">
        <v>647</v>
      </c>
      <c r="Q958" s="138" t="s">
        <v>411</v>
      </c>
      <c r="R958" s="133">
        <v>5</v>
      </c>
      <c r="S958" s="133" t="s">
        <v>79</v>
      </c>
    </row>
    <row r="959" spans="13:19" s="133" customFormat="1" ht="12.75" hidden="1" x14ac:dyDescent="0.25">
      <c r="M959" s="133" t="str">
        <f t="shared" si="28"/>
        <v>ubiegam sięMazowieckieMirów_PL128</v>
      </c>
      <c r="N959" s="133" t="s">
        <v>527</v>
      </c>
      <c r="O959" s="137" t="str">
        <f t="shared" si="27"/>
        <v>Mirów_PL128</v>
      </c>
      <c r="P959" s="138" t="s">
        <v>648</v>
      </c>
      <c r="Q959" s="138" t="s">
        <v>459</v>
      </c>
      <c r="R959" s="133">
        <v>5</v>
      </c>
      <c r="S959" s="133" t="s">
        <v>79</v>
      </c>
    </row>
    <row r="960" spans="13:19" s="133" customFormat="1" ht="12.75" hidden="1" x14ac:dyDescent="0.25">
      <c r="M960" s="133" t="str">
        <f t="shared" si="28"/>
        <v>ubiegam sięMazowieckieMłodzieszyn_PL12A</v>
      </c>
      <c r="N960" s="133" t="s">
        <v>527</v>
      </c>
      <c r="O960" s="137" t="str">
        <f t="shared" si="27"/>
        <v>Młodzieszyn_PL12A</v>
      </c>
      <c r="P960" s="138" t="s">
        <v>650</v>
      </c>
      <c r="Q960" s="138" t="s">
        <v>518</v>
      </c>
      <c r="R960" s="133">
        <v>5</v>
      </c>
      <c r="S960" s="133" t="s">
        <v>79</v>
      </c>
    </row>
    <row r="961" spans="13:19" s="133" customFormat="1" ht="12.75" hidden="1" x14ac:dyDescent="0.25">
      <c r="M961" s="133" t="str">
        <f t="shared" si="28"/>
        <v>ubiegam sięMazowieckieMłynarze_PL122</v>
      </c>
      <c r="N961" s="133" t="s">
        <v>527</v>
      </c>
      <c r="O961" s="137" t="str">
        <f t="shared" si="27"/>
        <v>Młynarze_PL122</v>
      </c>
      <c r="P961" s="138" t="s">
        <v>647</v>
      </c>
      <c r="Q961" s="138" t="s">
        <v>347</v>
      </c>
      <c r="R961" s="133">
        <v>5</v>
      </c>
      <c r="S961" s="133" t="s">
        <v>79</v>
      </c>
    </row>
    <row r="962" spans="13:19" s="133" customFormat="1" ht="12.75" hidden="1" x14ac:dyDescent="0.25">
      <c r="M962" s="133" t="str">
        <f t="shared" si="28"/>
        <v>ubiegam sięMazowieckieMochowo_PL121</v>
      </c>
      <c r="N962" s="133" t="s">
        <v>527</v>
      </c>
      <c r="O962" s="137" t="str">
        <f t="shared" si="27"/>
        <v>Mochowo_PL121</v>
      </c>
      <c r="P962" s="138" t="s">
        <v>646</v>
      </c>
      <c r="Q962" s="138" t="s">
        <v>327</v>
      </c>
      <c r="R962" s="133">
        <v>5</v>
      </c>
      <c r="S962" s="133" t="s">
        <v>79</v>
      </c>
    </row>
    <row r="963" spans="13:19" s="133" customFormat="1" ht="12.75" hidden="1" x14ac:dyDescent="0.25">
      <c r="M963" s="133" t="str">
        <f t="shared" si="28"/>
        <v>ubiegam sięMazowieckieMogielnica_PL12A</v>
      </c>
      <c r="N963" s="133" t="s">
        <v>527</v>
      </c>
      <c r="O963" s="137" t="str">
        <f t="shared" si="27"/>
        <v>Mogielnica_PL12A</v>
      </c>
      <c r="P963" s="138" t="s">
        <v>650</v>
      </c>
      <c r="Q963" s="138" t="s">
        <v>508</v>
      </c>
      <c r="R963" s="133">
        <v>5</v>
      </c>
      <c r="S963" s="133" t="s">
        <v>79</v>
      </c>
    </row>
    <row r="964" spans="13:19" s="133" customFormat="1" ht="12.75" hidden="1" x14ac:dyDescent="0.25">
      <c r="M964" s="133" t="str">
        <f t="shared" si="28"/>
        <v>ubiegam sięMazowieckieMokobody_PL122</v>
      </c>
      <c r="N964" s="133" t="s">
        <v>527</v>
      </c>
      <c r="O964" s="137" t="str">
        <f t="shared" si="27"/>
        <v>Mokobody_PL122</v>
      </c>
      <c r="P964" s="138" t="s">
        <v>647</v>
      </c>
      <c r="Q964" s="138" t="s">
        <v>389</v>
      </c>
      <c r="R964" s="133">
        <v>5</v>
      </c>
      <c r="S964" s="133" t="s">
        <v>79</v>
      </c>
    </row>
    <row r="965" spans="13:19" s="133" customFormat="1" ht="12.75" hidden="1" x14ac:dyDescent="0.25">
      <c r="M965" s="133" t="str">
        <f t="shared" si="28"/>
        <v>ubiegam sięMazowieckieMordy_PL122</v>
      </c>
      <c r="N965" s="133" t="s">
        <v>527</v>
      </c>
      <c r="O965" s="137" t="str">
        <f t="shared" ref="O965:O1028" si="29">Q965&amp;P965</f>
        <v>Mordy_PL122</v>
      </c>
      <c r="P965" s="138" t="s">
        <v>647</v>
      </c>
      <c r="Q965" s="138" t="s">
        <v>390</v>
      </c>
      <c r="R965" s="133">
        <v>5</v>
      </c>
      <c r="S965" s="133" t="s">
        <v>79</v>
      </c>
    </row>
    <row r="966" spans="13:19" s="133" customFormat="1" ht="12.75" hidden="1" x14ac:dyDescent="0.25">
      <c r="M966" s="133" t="str">
        <f t="shared" ref="M966:M1029" si="30">S966&amp;N966&amp;O966</f>
        <v>ubiegam sięMazowieckieMrozy_PL129</v>
      </c>
      <c r="N966" s="133" t="s">
        <v>527</v>
      </c>
      <c r="O966" s="137" t="str">
        <f t="shared" si="29"/>
        <v>Mrozy_PL129</v>
      </c>
      <c r="P966" s="138" t="s">
        <v>649</v>
      </c>
      <c r="Q966" s="138" t="s">
        <v>486</v>
      </c>
      <c r="R966" s="133">
        <v>5</v>
      </c>
      <c r="S966" s="133" t="s">
        <v>79</v>
      </c>
    </row>
    <row r="967" spans="13:19" s="133" customFormat="1" ht="12.75" hidden="1" x14ac:dyDescent="0.25">
      <c r="M967" s="133" t="str">
        <f t="shared" si="30"/>
        <v>ubiegam sięMazowieckieMszczonów_PL12A</v>
      </c>
      <c r="N967" s="133" t="s">
        <v>527</v>
      </c>
      <c r="O967" s="137" t="str">
        <f t="shared" si="29"/>
        <v>Mszczonów_PL12A</v>
      </c>
      <c r="P967" s="138" t="s">
        <v>650</v>
      </c>
      <c r="Q967" s="138" t="s">
        <v>524</v>
      </c>
      <c r="R967" s="133">
        <v>5</v>
      </c>
      <c r="S967" s="133" t="s">
        <v>79</v>
      </c>
    </row>
    <row r="968" spans="13:19" s="133" customFormat="1" ht="12.75" hidden="1" x14ac:dyDescent="0.25">
      <c r="M968" s="133" t="str">
        <f t="shared" si="30"/>
        <v>ubiegam sięMazowieckieMyszyniec_PL122</v>
      </c>
      <c r="N968" s="133" t="s">
        <v>527</v>
      </c>
      <c r="O968" s="137" t="str">
        <f t="shared" si="29"/>
        <v>Myszyniec_PL122</v>
      </c>
      <c r="P968" s="138" t="s">
        <v>647</v>
      </c>
      <c r="Q968" s="138" t="s">
        <v>360</v>
      </c>
      <c r="R968" s="133">
        <v>5</v>
      </c>
      <c r="S968" s="133" t="s">
        <v>79</v>
      </c>
    </row>
    <row r="969" spans="13:19" s="133" customFormat="1" ht="12.75" hidden="1" x14ac:dyDescent="0.25">
      <c r="M969" s="133" t="str">
        <f t="shared" si="30"/>
        <v>ubiegam sięMazowieckieNaruszewo_PL121</v>
      </c>
      <c r="N969" s="133" t="s">
        <v>527</v>
      </c>
      <c r="O969" s="137" t="str">
        <f t="shared" si="29"/>
        <v>Naruszewo_PL121</v>
      </c>
      <c r="P969" s="138" t="s">
        <v>646</v>
      </c>
      <c r="Q969" s="138" t="s">
        <v>321</v>
      </c>
      <c r="R969" s="133">
        <v>5</v>
      </c>
      <c r="S969" s="133" t="s">
        <v>79</v>
      </c>
    </row>
    <row r="970" spans="13:19" s="133" customFormat="1" ht="12.75" hidden="1" x14ac:dyDescent="0.25">
      <c r="M970" s="133" t="str">
        <f t="shared" si="30"/>
        <v>ubiegam sięMazowieckieNieporęt_PL129</v>
      </c>
      <c r="N970" s="133" t="s">
        <v>527</v>
      </c>
      <c r="O970" s="137" t="str">
        <f t="shared" si="29"/>
        <v>Nieporęt_PL129</v>
      </c>
      <c r="P970" s="138" t="s">
        <v>649</v>
      </c>
      <c r="Q970" s="138" t="s">
        <v>477</v>
      </c>
      <c r="R970" s="133">
        <v>5</v>
      </c>
      <c r="S970" s="133" t="s">
        <v>79</v>
      </c>
    </row>
    <row r="971" spans="13:19" s="133" customFormat="1" ht="12.75" hidden="1" x14ac:dyDescent="0.25">
      <c r="M971" s="133" t="str">
        <f t="shared" si="30"/>
        <v>ubiegam sięMazowieckieNowa Sucha_PL12A</v>
      </c>
      <c r="N971" s="133" t="s">
        <v>527</v>
      </c>
      <c r="O971" s="137" t="str">
        <f t="shared" si="29"/>
        <v>Nowa Sucha_PL12A</v>
      </c>
      <c r="P971" s="138" t="s">
        <v>650</v>
      </c>
      <c r="Q971" s="138" t="s">
        <v>519</v>
      </c>
      <c r="R971" s="133">
        <v>5</v>
      </c>
      <c r="S971" s="133" t="s">
        <v>79</v>
      </c>
    </row>
    <row r="972" spans="13:19" s="133" customFormat="1" ht="12.75" hidden="1" x14ac:dyDescent="0.25">
      <c r="M972" s="133" t="str">
        <f t="shared" si="30"/>
        <v>ubiegam sięMazowieckieNowe Miasto nad Pilicą_PL12A</v>
      </c>
      <c r="N972" s="133" t="s">
        <v>527</v>
      </c>
      <c r="O972" s="137" t="str">
        <f t="shared" si="29"/>
        <v>Nowe Miasto nad Pilicą_PL12A</v>
      </c>
      <c r="P972" s="138" t="s">
        <v>650</v>
      </c>
      <c r="Q972" s="138" t="s">
        <v>509</v>
      </c>
      <c r="R972" s="133">
        <v>5</v>
      </c>
      <c r="S972" s="133" t="s">
        <v>79</v>
      </c>
    </row>
    <row r="973" spans="13:19" s="133" customFormat="1" ht="12.75" hidden="1" x14ac:dyDescent="0.25">
      <c r="M973" s="133" t="str">
        <f t="shared" si="30"/>
        <v>ubiegam sięMazowieckieNowe Miasto_PL121</v>
      </c>
      <c r="N973" s="133" t="s">
        <v>527</v>
      </c>
      <c r="O973" s="137" t="str">
        <f t="shared" si="29"/>
        <v>Nowe Miasto_PL121</v>
      </c>
      <c r="P973" s="138" t="s">
        <v>646</v>
      </c>
      <c r="Q973" s="138" t="s">
        <v>322</v>
      </c>
      <c r="R973" s="133">
        <v>5</v>
      </c>
      <c r="S973" s="133" t="s">
        <v>79</v>
      </c>
    </row>
    <row r="974" spans="13:19" s="133" customFormat="1" ht="12.75" hidden="1" x14ac:dyDescent="0.25">
      <c r="M974" s="133" t="str">
        <f t="shared" si="30"/>
        <v>ubiegam sięMazowieckieNowy Duninów_PL121</v>
      </c>
      <c r="N974" s="133" t="s">
        <v>527</v>
      </c>
      <c r="O974" s="137" t="str">
        <f t="shared" si="29"/>
        <v>Nowy Duninów_PL121</v>
      </c>
      <c r="P974" s="138" t="s">
        <v>646</v>
      </c>
      <c r="Q974" s="138" t="s">
        <v>309</v>
      </c>
      <c r="R974" s="133">
        <v>5</v>
      </c>
      <c r="S974" s="133" t="s">
        <v>79</v>
      </c>
    </row>
    <row r="975" spans="13:19" s="133" customFormat="1" ht="12.75" hidden="1" x14ac:dyDescent="0.25">
      <c r="M975" s="133" t="str">
        <f t="shared" si="30"/>
        <v>ubiegam sięMazowieckieNur_PL122</v>
      </c>
      <c r="N975" s="133" t="s">
        <v>527</v>
      </c>
      <c r="O975" s="137" t="str">
        <f t="shared" si="29"/>
        <v>Nur_PL122</v>
      </c>
      <c r="P975" s="138" t="s">
        <v>647</v>
      </c>
      <c r="Q975" s="138" t="s">
        <v>368</v>
      </c>
      <c r="R975" s="133">
        <v>5</v>
      </c>
      <c r="S975" s="133" t="s">
        <v>79</v>
      </c>
    </row>
    <row r="976" spans="13:19" s="133" customFormat="1" ht="12.75" hidden="1" x14ac:dyDescent="0.25">
      <c r="M976" s="133" t="str">
        <f t="shared" si="30"/>
        <v>ubiegam sięMazowieckieObryte_PL122</v>
      </c>
      <c r="N976" s="133" t="s">
        <v>527</v>
      </c>
      <c r="O976" s="137" t="str">
        <f t="shared" si="29"/>
        <v>Obryte_PL122</v>
      </c>
      <c r="P976" s="138" t="s">
        <v>647</v>
      </c>
      <c r="Q976" s="138" t="s">
        <v>381</v>
      </c>
      <c r="R976" s="133">
        <v>5</v>
      </c>
      <c r="S976" s="133" t="s">
        <v>79</v>
      </c>
    </row>
    <row r="977" spans="13:19" s="133" customFormat="1" ht="12.75" hidden="1" x14ac:dyDescent="0.25">
      <c r="M977" s="133" t="str">
        <f t="shared" si="30"/>
        <v>ubiegam sięMazowieckieOdrzywół_PL128</v>
      </c>
      <c r="N977" s="133" t="s">
        <v>527</v>
      </c>
      <c r="O977" s="137" t="str">
        <f t="shared" si="29"/>
        <v>Odrzywół_PL128</v>
      </c>
      <c r="P977" s="138" t="s">
        <v>648</v>
      </c>
      <c r="Q977" s="138" t="s">
        <v>440</v>
      </c>
      <c r="R977" s="133">
        <v>5</v>
      </c>
      <c r="S977" s="133" t="s">
        <v>79</v>
      </c>
    </row>
    <row r="978" spans="13:19" s="133" customFormat="1" ht="12.75" hidden="1" x14ac:dyDescent="0.25">
      <c r="M978" s="133" t="str">
        <f t="shared" si="30"/>
        <v>ubiegam sięMazowieckieOjrzeń_PL121</v>
      </c>
      <c r="N978" s="133" t="s">
        <v>527</v>
      </c>
      <c r="O978" s="137" t="str">
        <f t="shared" si="29"/>
        <v>Ojrzeń_PL121</v>
      </c>
      <c r="P978" s="138" t="s">
        <v>646</v>
      </c>
      <c r="Q978" s="138" t="s">
        <v>284</v>
      </c>
      <c r="R978" s="133">
        <v>5</v>
      </c>
      <c r="S978" s="133" t="s">
        <v>79</v>
      </c>
    </row>
    <row r="979" spans="13:19" s="133" customFormat="1" ht="12.75" hidden="1" x14ac:dyDescent="0.25">
      <c r="M979" s="133" t="str">
        <f t="shared" si="30"/>
        <v>ubiegam sięMazowieckieOlszanka_PL122</v>
      </c>
      <c r="N979" s="133" t="s">
        <v>527</v>
      </c>
      <c r="O979" s="137" t="str">
        <f t="shared" si="29"/>
        <v>Olszanka_PL122</v>
      </c>
      <c r="P979" s="138" t="s">
        <v>647</v>
      </c>
      <c r="Q979" s="138" t="s">
        <v>340</v>
      </c>
      <c r="R979" s="133">
        <v>5</v>
      </c>
      <c r="S979" s="133" t="s">
        <v>79</v>
      </c>
    </row>
    <row r="980" spans="13:19" s="133" customFormat="1" ht="12.75" hidden="1" x14ac:dyDescent="0.25">
      <c r="M980" s="133" t="str">
        <f t="shared" si="30"/>
        <v>ubiegam sięMazowieckieOlszewo-Borki_PL122</v>
      </c>
      <c r="N980" s="133" t="s">
        <v>527</v>
      </c>
      <c r="O980" s="137" t="str">
        <f t="shared" si="29"/>
        <v>Olszewo-Borki_PL122</v>
      </c>
      <c r="P980" s="138" t="s">
        <v>647</v>
      </c>
      <c r="Q980" s="138" t="s">
        <v>361</v>
      </c>
      <c r="R980" s="133">
        <v>5</v>
      </c>
      <c r="S980" s="133" t="s">
        <v>79</v>
      </c>
    </row>
    <row r="981" spans="13:19" s="133" customFormat="1" ht="12.75" hidden="1" x14ac:dyDescent="0.25">
      <c r="M981" s="133" t="str">
        <f t="shared" si="30"/>
        <v>ubiegam sięMazowieckieOpinogóra Górna_PL121</v>
      </c>
      <c r="N981" s="133" t="s">
        <v>527</v>
      </c>
      <c r="O981" s="137" t="str">
        <f t="shared" si="29"/>
        <v>Opinogóra Górna_PL121</v>
      </c>
      <c r="P981" s="138" t="s">
        <v>646</v>
      </c>
      <c r="Q981" s="138" t="s">
        <v>285</v>
      </c>
      <c r="R981" s="133">
        <v>5</v>
      </c>
      <c r="S981" s="133" t="s">
        <v>79</v>
      </c>
    </row>
    <row r="982" spans="13:19" s="133" customFormat="1" ht="12.75" hidden="1" x14ac:dyDescent="0.25">
      <c r="M982" s="133" t="str">
        <f t="shared" si="30"/>
        <v>ubiegam sięMazowieckieOrońsko_PL128</v>
      </c>
      <c r="N982" s="133" t="s">
        <v>527</v>
      </c>
      <c r="O982" s="137" t="str">
        <f t="shared" si="29"/>
        <v>Orońsko_PL128</v>
      </c>
      <c r="P982" s="138" t="s">
        <v>648</v>
      </c>
      <c r="Q982" s="138" t="s">
        <v>460</v>
      </c>
      <c r="R982" s="133">
        <v>5</v>
      </c>
      <c r="S982" s="133" t="s">
        <v>79</v>
      </c>
    </row>
    <row r="983" spans="13:19" s="133" customFormat="1" ht="12.75" hidden="1" x14ac:dyDescent="0.25">
      <c r="M983" s="133" t="str">
        <f t="shared" si="30"/>
        <v>ubiegam sięMazowieckieOsieck_PL129</v>
      </c>
      <c r="N983" s="133" t="s">
        <v>527</v>
      </c>
      <c r="O983" s="137" t="str">
        <f t="shared" si="29"/>
        <v>Osieck_PL129</v>
      </c>
      <c r="P983" s="138" t="s">
        <v>649</v>
      </c>
      <c r="Q983" s="138" t="s">
        <v>493</v>
      </c>
      <c r="R983" s="133">
        <v>5</v>
      </c>
      <c r="S983" s="133" t="s">
        <v>79</v>
      </c>
    </row>
    <row r="984" spans="13:19" s="133" customFormat="1" ht="12.75" hidden="1" x14ac:dyDescent="0.25">
      <c r="M984" s="133" t="str">
        <f t="shared" si="30"/>
        <v>ubiegam sięMazowieckieOstrów Mazowiecka_PL122</v>
      </c>
      <c r="N984" s="133" t="s">
        <v>527</v>
      </c>
      <c r="O984" s="137" t="str">
        <f t="shared" si="29"/>
        <v>Ostrów Mazowiecka_PL122</v>
      </c>
      <c r="P984" s="138" t="s">
        <v>647</v>
      </c>
      <c r="Q984" s="138" t="s">
        <v>369</v>
      </c>
      <c r="R984" s="133">
        <v>5</v>
      </c>
      <c r="S984" s="133" t="s">
        <v>79</v>
      </c>
    </row>
    <row r="985" spans="13:19" s="133" customFormat="1" ht="12.75" hidden="1" x14ac:dyDescent="0.25">
      <c r="M985" s="133" t="str">
        <f t="shared" si="30"/>
        <v>ubiegam sięMazowieckiePacyna_PL121</v>
      </c>
      <c r="N985" s="133" t="s">
        <v>527</v>
      </c>
      <c r="O985" s="137" t="str">
        <f t="shared" si="29"/>
        <v>Pacyna_PL121</v>
      </c>
      <c r="P985" s="138" t="s">
        <v>646</v>
      </c>
      <c r="Q985" s="138" t="s">
        <v>289</v>
      </c>
      <c r="R985" s="133">
        <v>5</v>
      </c>
      <c r="S985" s="133" t="s">
        <v>79</v>
      </c>
    </row>
    <row r="986" spans="13:19" s="133" customFormat="1" ht="12.75" hidden="1" x14ac:dyDescent="0.25">
      <c r="M986" s="133" t="str">
        <f t="shared" si="30"/>
        <v>ubiegam sięMazowieckiePaprotnia_PL122</v>
      </c>
      <c r="N986" s="133" t="s">
        <v>527</v>
      </c>
      <c r="O986" s="137" t="str">
        <f t="shared" si="29"/>
        <v>Paprotnia_PL122</v>
      </c>
      <c r="P986" s="138" t="s">
        <v>647</v>
      </c>
      <c r="Q986" s="138" t="s">
        <v>391</v>
      </c>
      <c r="R986" s="133">
        <v>5</v>
      </c>
      <c r="S986" s="133" t="s">
        <v>79</v>
      </c>
    </row>
    <row r="987" spans="13:19" s="133" customFormat="1" ht="12.75" hidden="1" x14ac:dyDescent="0.25">
      <c r="M987" s="133" t="str">
        <f t="shared" si="30"/>
        <v>ubiegam sięMazowieckieParysów_PL129</v>
      </c>
      <c r="N987" s="133" t="s">
        <v>527</v>
      </c>
      <c r="O987" s="137" t="str">
        <f t="shared" si="29"/>
        <v>Parysów_PL129</v>
      </c>
      <c r="P987" s="138" t="s">
        <v>649</v>
      </c>
      <c r="Q987" s="138" t="s">
        <v>472</v>
      </c>
      <c r="R987" s="133">
        <v>5</v>
      </c>
      <c r="S987" s="133" t="s">
        <v>79</v>
      </c>
    </row>
    <row r="988" spans="13:19" s="133" customFormat="1" ht="12.75" hidden="1" x14ac:dyDescent="0.25">
      <c r="M988" s="133" t="str">
        <f t="shared" si="30"/>
        <v>ubiegam sięMazowieckiePionki_PL128</v>
      </c>
      <c r="N988" s="133" t="s">
        <v>527</v>
      </c>
      <c r="O988" s="137" t="str">
        <f t="shared" si="29"/>
        <v>Pionki_PL128</v>
      </c>
      <c r="P988" s="138" t="s">
        <v>648</v>
      </c>
      <c r="Q988" s="138" t="s">
        <v>451</v>
      </c>
      <c r="R988" s="133">
        <v>5</v>
      </c>
      <c r="S988" s="133" t="s">
        <v>79</v>
      </c>
    </row>
    <row r="989" spans="13:19" s="133" customFormat="1" ht="12.75" hidden="1" x14ac:dyDescent="0.25">
      <c r="M989" s="133" t="str">
        <f t="shared" si="30"/>
        <v>ubiegam sięMazowieckiePlaterów_PL122</v>
      </c>
      <c r="N989" s="133" t="s">
        <v>527</v>
      </c>
      <c r="O989" s="137" t="str">
        <f t="shared" si="29"/>
        <v>Platerów_PL122</v>
      </c>
      <c r="P989" s="138" t="s">
        <v>647</v>
      </c>
      <c r="Q989" s="138" t="s">
        <v>341</v>
      </c>
      <c r="R989" s="133">
        <v>5</v>
      </c>
      <c r="S989" s="133" t="s">
        <v>79</v>
      </c>
    </row>
    <row r="990" spans="13:19" s="133" customFormat="1" ht="12.75" hidden="1" x14ac:dyDescent="0.25">
      <c r="M990" s="133" t="str">
        <f t="shared" si="30"/>
        <v>ubiegam sięMazowieckiePłoniawy-Bramura_PL122</v>
      </c>
      <c r="N990" s="133" t="s">
        <v>527</v>
      </c>
      <c r="O990" s="137" t="str">
        <f t="shared" si="29"/>
        <v>Płoniawy-Bramura_PL122</v>
      </c>
      <c r="P990" s="138" t="s">
        <v>647</v>
      </c>
      <c r="Q990" s="138" t="s">
        <v>348</v>
      </c>
      <c r="R990" s="133">
        <v>5</v>
      </c>
      <c r="S990" s="133" t="s">
        <v>79</v>
      </c>
    </row>
    <row r="991" spans="13:19" s="133" customFormat="1" ht="12.75" hidden="1" x14ac:dyDescent="0.25">
      <c r="M991" s="133" t="str">
        <f t="shared" si="30"/>
        <v>ubiegam sięMazowieckiePłońsk_PL121</v>
      </c>
      <c r="N991" s="133" t="s">
        <v>527</v>
      </c>
      <c r="O991" s="137" t="str">
        <f t="shared" si="29"/>
        <v>Płońsk_PL121</v>
      </c>
      <c r="P991" s="138" t="s">
        <v>646</v>
      </c>
      <c r="Q991" s="138" t="s">
        <v>323</v>
      </c>
      <c r="R991" s="133">
        <v>5</v>
      </c>
      <c r="S991" s="133" t="s">
        <v>79</v>
      </c>
    </row>
    <row r="992" spans="13:19" s="133" customFormat="1" ht="12.75" hidden="1" x14ac:dyDescent="0.25">
      <c r="M992" s="133" t="str">
        <f t="shared" si="30"/>
        <v>ubiegam sięMazowieckiePniewy_PL12A</v>
      </c>
      <c r="N992" s="133" t="s">
        <v>527</v>
      </c>
      <c r="O992" s="137" t="str">
        <f t="shared" si="29"/>
        <v>Pniewy_PL12A</v>
      </c>
      <c r="P992" s="138" t="s">
        <v>650</v>
      </c>
      <c r="Q992" s="138" t="s">
        <v>510</v>
      </c>
      <c r="R992" s="133">
        <v>5</v>
      </c>
      <c r="S992" s="133" t="s">
        <v>79</v>
      </c>
    </row>
    <row r="993" spans="13:19" s="133" customFormat="1" ht="12.75" hidden="1" x14ac:dyDescent="0.25">
      <c r="M993" s="133" t="str">
        <f t="shared" si="30"/>
        <v>ubiegam sięMazowieckiePokrzywnica_PL122</v>
      </c>
      <c r="N993" s="133" t="s">
        <v>527</v>
      </c>
      <c r="O993" s="137" t="str">
        <f t="shared" si="29"/>
        <v>Pokrzywnica_PL122</v>
      </c>
      <c r="P993" s="138" t="s">
        <v>647</v>
      </c>
      <c r="Q993" s="138" t="s">
        <v>382</v>
      </c>
      <c r="R993" s="133">
        <v>5</v>
      </c>
      <c r="S993" s="133" t="s">
        <v>79</v>
      </c>
    </row>
    <row r="994" spans="13:19" s="133" customFormat="1" ht="12.75" hidden="1" x14ac:dyDescent="0.25">
      <c r="M994" s="133" t="str">
        <f t="shared" si="30"/>
        <v>ubiegam sięMazowieckiePoliczna_PL128</v>
      </c>
      <c r="N994" s="133" t="s">
        <v>527</v>
      </c>
      <c r="O994" s="137" t="str">
        <f t="shared" si="29"/>
        <v>Policzna_PL128</v>
      </c>
      <c r="P994" s="138" t="s">
        <v>648</v>
      </c>
      <c r="Q994" s="138" t="s">
        <v>462</v>
      </c>
      <c r="R994" s="133">
        <v>5</v>
      </c>
      <c r="S994" s="133" t="s">
        <v>79</v>
      </c>
    </row>
    <row r="995" spans="13:19" s="133" customFormat="1" ht="12.75" hidden="1" x14ac:dyDescent="0.25">
      <c r="M995" s="133" t="str">
        <f t="shared" si="30"/>
        <v>ubiegam sięMazowieckiePoświętne_PL129</v>
      </c>
      <c r="N995" s="133" t="s">
        <v>527</v>
      </c>
      <c r="O995" s="137" t="str">
        <f t="shared" si="29"/>
        <v>Poświętne_PL129</v>
      </c>
      <c r="P995" s="138" t="s">
        <v>649</v>
      </c>
      <c r="Q995" s="138" t="s">
        <v>156</v>
      </c>
      <c r="R995" s="133">
        <v>5</v>
      </c>
      <c r="S995" s="133" t="s">
        <v>79</v>
      </c>
    </row>
    <row r="996" spans="13:19" s="133" customFormat="1" ht="12.75" hidden="1" x14ac:dyDescent="0.25">
      <c r="M996" s="133" t="str">
        <f t="shared" si="30"/>
        <v>ubiegam sięMazowieckiePotworów_PL128</v>
      </c>
      <c r="N996" s="133" t="s">
        <v>527</v>
      </c>
      <c r="O996" s="137" t="str">
        <f t="shared" si="29"/>
        <v>Potworów_PL128</v>
      </c>
      <c r="P996" s="138" t="s">
        <v>648</v>
      </c>
      <c r="Q996" s="138" t="s">
        <v>441</v>
      </c>
      <c r="R996" s="133">
        <v>5</v>
      </c>
      <c r="S996" s="133" t="s">
        <v>79</v>
      </c>
    </row>
    <row r="997" spans="13:19" s="133" customFormat="1" ht="12.75" hidden="1" x14ac:dyDescent="0.25">
      <c r="M997" s="133" t="str">
        <f t="shared" si="30"/>
        <v>ubiegam sięMazowieckiePrażmów_PL12A</v>
      </c>
      <c r="N997" s="133" t="s">
        <v>527</v>
      </c>
      <c r="O997" s="137" t="str">
        <f t="shared" si="29"/>
        <v>Prażmów_PL12A</v>
      </c>
      <c r="P997" s="138" t="s">
        <v>650</v>
      </c>
      <c r="Q997" s="138" t="s">
        <v>514</v>
      </c>
      <c r="R997" s="133">
        <v>5</v>
      </c>
      <c r="S997" s="133" t="s">
        <v>79</v>
      </c>
    </row>
    <row r="998" spans="13:19" s="133" customFormat="1" ht="12.75" hidden="1" x14ac:dyDescent="0.25">
      <c r="M998" s="133" t="str">
        <f t="shared" si="30"/>
        <v>ubiegam sięMazowieckiePromna_PL128</v>
      </c>
      <c r="N998" s="133" t="s">
        <v>527</v>
      </c>
      <c r="O998" s="137" t="str">
        <f t="shared" si="29"/>
        <v>Promna_PL128</v>
      </c>
      <c r="P998" s="138" t="s">
        <v>648</v>
      </c>
      <c r="Q998" s="138" t="s">
        <v>421</v>
      </c>
      <c r="R998" s="133">
        <v>5</v>
      </c>
      <c r="S998" s="133" t="s">
        <v>79</v>
      </c>
    </row>
    <row r="999" spans="13:19" s="133" customFormat="1" ht="12.75" hidden="1" x14ac:dyDescent="0.25">
      <c r="M999" s="133" t="str">
        <f t="shared" si="30"/>
        <v>ubiegam sięMazowieckiePrzasnysz_PL122</v>
      </c>
      <c r="N999" s="133" t="s">
        <v>527</v>
      </c>
      <c r="O999" s="137" t="str">
        <f t="shared" si="29"/>
        <v>Przasnysz_PL122</v>
      </c>
      <c r="P999" s="138" t="s">
        <v>647</v>
      </c>
      <c r="Q999" s="138" t="s">
        <v>379</v>
      </c>
      <c r="R999" s="133">
        <v>5</v>
      </c>
      <c r="S999" s="133" t="s">
        <v>79</v>
      </c>
    </row>
    <row r="1000" spans="13:19" s="133" customFormat="1" ht="12.75" hidden="1" x14ac:dyDescent="0.25">
      <c r="M1000" s="133" t="str">
        <f t="shared" si="30"/>
        <v>ubiegam sięMazowieckiePrzesmyki_PL122</v>
      </c>
      <c r="N1000" s="133" t="s">
        <v>527</v>
      </c>
      <c r="O1000" s="137" t="str">
        <f t="shared" si="29"/>
        <v>Przesmyki_PL122</v>
      </c>
      <c r="P1000" s="138" t="s">
        <v>647</v>
      </c>
      <c r="Q1000" s="138" t="s">
        <v>392</v>
      </c>
      <c r="R1000" s="133">
        <v>5</v>
      </c>
      <c r="S1000" s="133" t="s">
        <v>79</v>
      </c>
    </row>
    <row r="1001" spans="13:19" s="133" customFormat="1" ht="12.75" hidden="1" x14ac:dyDescent="0.25">
      <c r="M1001" s="133" t="str">
        <f t="shared" si="30"/>
        <v>ubiegam sięMazowieckiePrzyłęk_PL128</v>
      </c>
      <c r="N1001" s="133" t="s">
        <v>527</v>
      </c>
      <c r="O1001" s="137" t="str">
        <f t="shared" si="29"/>
        <v>Przyłęk_PL128</v>
      </c>
      <c r="P1001" s="138" t="s">
        <v>648</v>
      </c>
      <c r="Q1001" s="138" t="s">
        <v>463</v>
      </c>
      <c r="R1001" s="133">
        <v>5</v>
      </c>
      <c r="S1001" s="133" t="s">
        <v>79</v>
      </c>
    </row>
    <row r="1002" spans="13:19" s="133" customFormat="1" ht="12.75" hidden="1" x14ac:dyDescent="0.25">
      <c r="M1002" s="133" t="str">
        <f t="shared" si="30"/>
        <v>ubiegam sięMazowieckiePrzysucha_PL128</v>
      </c>
      <c r="N1002" s="133" t="s">
        <v>527</v>
      </c>
      <c r="O1002" s="137" t="str">
        <f t="shared" si="29"/>
        <v>Przysucha_PL128</v>
      </c>
      <c r="P1002" s="138" t="s">
        <v>648</v>
      </c>
      <c r="Q1002" s="138" t="s">
        <v>442</v>
      </c>
      <c r="R1002" s="133">
        <v>5</v>
      </c>
      <c r="S1002" s="133" t="s">
        <v>79</v>
      </c>
    </row>
    <row r="1003" spans="13:19" s="133" customFormat="1" ht="12.75" hidden="1" x14ac:dyDescent="0.25">
      <c r="M1003" s="133" t="str">
        <f t="shared" si="30"/>
        <v>ubiegam sięMazowieckiePrzytyk_PL128</v>
      </c>
      <c r="N1003" s="133" t="s">
        <v>527</v>
      </c>
      <c r="O1003" s="137" t="str">
        <f t="shared" si="29"/>
        <v>Przytyk_PL128</v>
      </c>
      <c r="P1003" s="138" t="s">
        <v>648</v>
      </c>
      <c r="Q1003" s="138" t="s">
        <v>452</v>
      </c>
      <c r="R1003" s="133">
        <v>5</v>
      </c>
      <c r="S1003" s="133" t="s">
        <v>79</v>
      </c>
    </row>
    <row r="1004" spans="13:19" s="133" customFormat="1" ht="12.75" hidden="1" x14ac:dyDescent="0.25">
      <c r="M1004" s="133" t="str">
        <f t="shared" si="30"/>
        <v>ubiegam sięMazowieckiePuszcza Mariańska_PL12A</v>
      </c>
      <c r="N1004" s="133" t="s">
        <v>527</v>
      </c>
      <c r="O1004" s="137" t="str">
        <f t="shared" si="29"/>
        <v>Puszcza Mariańska_PL12A</v>
      </c>
      <c r="P1004" s="138" t="s">
        <v>650</v>
      </c>
      <c r="Q1004" s="138" t="s">
        <v>525</v>
      </c>
      <c r="R1004" s="133">
        <v>5</v>
      </c>
      <c r="S1004" s="133" t="s">
        <v>79</v>
      </c>
    </row>
    <row r="1005" spans="13:19" s="133" customFormat="1" ht="12.75" hidden="1" x14ac:dyDescent="0.25">
      <c r="M1005" s="133" t="str">
        <f t="shared" si="30"/>
        <v>ubiegam sięMazowieckieRaciąż_PL121</v>
      </c>
      <c r="N1005" s="133" t="s">
        <v>527</v>
      </c>
      <c r="O1005" s="137" t="str">
        <f t="shared" si="29"/>
        <v>Raciąż_PL121</v>
      </c>
      <c r="P1005" s="138" t="s">
        <v>646</v>
      </c>
      <c r="Q1005" s="138" t="s">
        <v>316</v>
      </c>
      <c r="R1005" s="133">
        <v>5</v>
      </c>
      <c r="S1005" s="133" t="s">
        <v>79</v>
      </c>
    </row>
    <row r="1006" spans="13:19" s="133" customFormat="1" ht="12.75" hidden="1" x14ac:dyDescent="0.25">
      <c r="M1006" s="133" t="str">
        <f t="shared" si="30"/>
        <v>ubiegam sięMazowieckieRaciąż_PL121</v>
      </c>
      <c r="N1006" s="133" t="s">
        <v>527</v>
      </c>
      <c r="O1006" s="137" t="str">
        <f t="shared" si="29"/>
        <v>Raciąż_PL121</v>
      </c>
      <c r="P1006" s="138" t="s">
        <v>646</v>
      </c>
      <c r="Q1006" s="138" t="s">
        <v>316</v>
      </c>
      <c r="R1006" s="133">
        <v>5</v>
      </c>
      <c r="S1006" s="133" t="s">
        <v>79</v>
      </c>
    </row>
    <row r="1007" spans="13:19" s="133" customFormat="1" ht="12.75" hidden="1" x14ac:dyDescent="0.25">
      <c r="M1007" s="133" t="str">
        <f t="shared" si="30"/>
        <v>ubiegam sięMazowieckieRadzanowo_PL121</v>
      </c>
      <c r="N1007" s="133" t="s">
        <v>527</v>
      </c>
      <c r="O1007" s="137" t="str">
        <f t="shared" si="29"/>
        <v>Radzanowo_PL121</v>
      </c>
      <c r="P1007" s="138" t="s">
        <v>646</v>
      </c>
      <c r="Q1007" s="138" t="s">
        <v>310</v>
      </c>
      <c r="R1007" s="133">
        <v>5</v>
      </c>
      <c r="S1007" s="133" t="s">
        <v>79</v>
      </c>
    </row>
    <row r="1008" spans="13:19" s="133" customFormat="1" ht="12.75" hidden="1" x14ac:dyDescent="0.25">
      <c r="M1008" s="133" t="str">
        <f t="shared" si="30"/>
        <v>ubiegam sięMazowieckieRadzanów_PL121</v>
      </c>
      <c r="N1008" s="133" t="s">
        <v>527</v>
      </c>
      <c r="O1008" s="137" t="str">
        <f t="shared" si="29"/>
        <v>Radzanów_PL121</v>
      </c>
      <c r="P1008" s="138" t="s">
        <v>646</v>
      </c>
      <c r="Q1008" s="138" t="s">
        <v>294</v>
      </c>
      <c r="R1008" s="133">
        <v>5</v>
      </c>
      <c r="S1008" s="133" t="s">
        <v>79</v>
      </c>
    </row>
    <row r="1009" spans="13:19" s="133" customFormat="1" ht="12.75" hidden="1" x14ac:dyDescent="0.25">
      <c r="M1009" s="133" t="str">
        <f t="shared" si="30"/>
        <v>ubiegam sięMazowieckieRadzanów_PL128</v>
      </c>
      <c r="N1009" s="133" t="s">
        <v>527</v>
      </c>
      <c r="O1009" s="137" t="str">
        <f t="shared" si="29"/>
        <v>Radzanów_PL128</v>
      </c>
      <c r="P1009" s="138" t="s">
        <v>648</v>
      </c>
      <c r="Q1009" s="138" t="s">
        <v>294</v>
      </c>
      <c r="R1009" s="133">
        <v>5</v>
      </c>
      <c r="S1009" s="133" t="s">
        <v>79</v>
      </c>
    </row>
    <row r="1010" spans="13:19" s="133" customFormat="1" ht="12.75" hidden="1" x14ac:dyDescent="0.25">
      <c r="M1010" s="133" t="str">
        <f t="shared" si="30"/>
        <v>ubiegam sięMazowieckieRadziejowice_PL12A</v>
      </c>
      <c r="N1010" s="133" t="s">
        <v>527</v>
      </c>
      <c r="O1010" s="137" t="str">
        <f t="shared" si="29"/>
        <v>Radziejowice_PL12A</v>
      </c>
      <c r="P1010" s="138" t="s">
        <v>650</v>
      </c>
      <c r="Q1010" s="138" t="s">
        <v>526</v>
      </c>
      <c r="R1010" s="133">
        <v>5</v>
      </c>
      <c r="S1010" s="133" t="s">
        <v>79</v>
      </c>
    </row>
    <row r="1011" spans="13:19" s="133" customFormat="1" ht="12.75" hidden="1" x14ac:dyDescent="0.25">
      <c r="M1011" s="133" t="str">
        <f t="shared" si="30"/>
        <v>ubiegam sięMazowieckieRegimin_PL121</v>
      </c>
      <c r="N1011" s="133" t="s">
        <v>527</v>
      </c>
      <c r="O1011" s="137" t="str">
        <f t="shared" si="29"/>
        <v>Regimin_PL121</v>
      </c>
      <c r="P1011" s="138" t="s">
        <v>646</v>
      </c>
      <c r="Q1011" s="138" t="s">
        <v>286</v>
      </c>
      <c r="R1011" s="133">
        <v>5</v>
      </c>
      <c r="S1011" s="133" t="s">
        <v>79</v>
      </c>
    </row>
    <row r="1012" spans="13:19" s="133" customFormat="1" ht="12.75" hidden="1" x14ac:dyDescent="0.25">
      <c r="M1012" s="133" t="str">
        <f t="shared" si="30"/>
        <v>ubiegam sięMazowieckieRepki_PL122</v>
      </c>
      <c r="N1012" s="133" t="s">
        <v>527</v>
      </c>
      <c r="O1012" s="137" t="str">
        <f t="shared" si="29"/>
        <v>Repki_PL122</v>
      </c>
      <c r="P1012" s="138" t="s">
        <v>647</v>
      </c>
      <c r="Q1012" s="138" t="s">
        <v>403</v>
      </c>
      <c r="R1012" s="133">
        <v>5</v>
      </c>
      <c r="S1012" s="133" t="s">
        <v>79</v>
      </c>
    </row>
    <row r="1013" spans="13:19" s="133" customFormat="1" ht="12.75" hidden="1" x14ac:dyDescent="0.25">
      <c r="M1013" s="133" t="str">
        <f t="shared" si="30"/>
        <v>ubiegam sięMazowieckieRościszewo_PL121</v>
      </c>
      <c r="N1013" s="133" t="s">
        <v>527</v>
      </c>
      <c r="O1013" s="137" t="str">
        <f t="shared" si="29"/>
        <v>Rościszewo_PL121</v>
      </c>
      <c r="P1013" s="138" t="s">
        <v>646</v>
      </c>
      <c r="Q1013" s="138" t="s">
        <v>328</v>
      </c>
      <c r="R1013" s="133">
        <v>5</v>
      </c>
      <c r="S1013" s="133" t="s">
        <v>79</v>
      </c>
    </row>
    <row r="1014" spans="13:19" s="133" customFormat="1" ht="12.75" hidden="1" x14ac:dyDescent="0.25">
      <c r="M1014" s="133" t="str">
        <f t="shared" si="30"/>
        <v>ubiegam sięMazowieckieRóżan_PL122</v>
      </c>
      <c r="N1014" s="133" t="s">
        <v>527</v>
      </c>
      <c r="O1014" s="137" t="str">
        <f t="shared" si="29"/>
        <v>Różan_PL122</v>
      </c>
      <c r="P1014" s="138" t="s">
        <v>647</v>
      </c>
      <c r="Q1014" s="138" t="s">
        <v>349</v>
      </c>
      <c r="R1014" s="133">
        <v>5</v>
      </c>
      <c r="S1014" s="133" t="s">
        <v>79</v>
      </c>
    </row>
    <row r="1015" spans="13:19" s="133" customFormat="1" ht="12.75" hidden="1" x14ac:dyDescent="0.25">
      <c r="M1015" s="133" t="str">
        <f t="shared" si="30"/>
        <v>ubiegam sięMazowieckieRusinów_PL128</v>
      </c>
      <c r="N1015" s="133" t="s">
        <v>527</v>
      </c>
      <c r="O1015" s="137" t="str">
        <f t="shared" si="29"/>
        <v>Rusinów_PL128</v>
      </c>
      <c r="P1015" s="138" t="s">
        <v>648</v>
      </c>
      <c r="Q1015" s="138" t="s">
        <v>443</v>
      </c>
      <c r="R1015" s="133">
        <v>5</v>
      </c>
      <c r="S1015" s="133" t="s">
        <v>79</v>
      </c>
    </row>
    <row r="1016" spans="13:19" s="133" customFormat="1" ht="12.75" hidden="1" x14ac:dyDescent="0.25">
      <c r="M1016" s="133" t="str">
        <f t="shared" si="30"/>
        <v>ubiegam sięMazowieckieRybno_PL12A</v>
      </c>
      <c r="N1016" s="133" t="s">
        <v>527</v>
      </c>
      <c r="O1016" s="137" t="str">
        <f t="shared" si="29"/>
        <v>Rybno_PL12A</v>
      </c>
      <c r="P1016" s="138" t="s">
        <v>650</v>
      </c>
      <c r="Q1016" s="138" t="s">
        <v>520</v>
      </c>
      <c r="R1016" s="133">
        <v>5</v>
      </c>
      <c r="S1016" s="133" t="s">
        <v>79</v>
      </c>
    </row>
    <row r="1017" spans="13:19" s="133" customFormat="1" ht="12.75" hidden="1" x14ac:dyDescent="0.25">
      <c r="M1017" s="133" t="str">
        <f t="shared" si="30"/>
        <v>ubiegam sięMazowieckieRząśnik_PL122</v>
      </c>
      <c r="N1017" s="133" t="s">
        <v>527</v>
      </c>
      <c r="O1017" s="137" t="str">
        <f t="shared" si="29"/>
        <v>Rząśnik_PL122</v>
      </c>
      <c r="P1017" s="138" t="s">
        <v>647</v>
      </c>
      <c r="Q1017" s="138" t="s">
        <v>417</v>
      </c>
      <c r="R1017" s="133">
        <v>5</v>
      </c>
      <c r="S1017" s="133" t="s">
        <v>79</v>
      </c>
    </row>
    <row r="1018" spans="13:19" s="133" customFormat="1" ht="12.75" hidden="1" x14ac:dyDescent="0.25">
      <c r="M1018" s="133" t="str">
        <f t="shared" si="30"/>
        <v>ubiegam sięMazowieckieRzeczniów_PL128</v>
      </c>
      <c r="N1018" s="133" t="s">
        <v>527</v>
      </c>
      <c r="O1018" s="137" t="str">
        <f t="shared" si="29"/>
        <v>Rzeczniów_PL128</v>
      </c>
      <c r="P1018" s="138" t="s">
        <v>648</v>
      </c>
      <c r="Q1018" s="138" t="s">
        <v>434</v>
      </c>
      <c r="R1018" s="133">
        <v>5</v>
      </c>
      <c r="S1018" s="133" t="s">
        <v>79</v>
      </c>
    </row>
    <row r="1019" spans="13:19" s="133" customFormat="1" ht="12.75" hidden="1" x14ac:dyDescent="0.25">
      <c r="M1019" s="133" t="str">
        <f t="shared" si="30"/>
        <v>ubiegam sięMazowieckieRzekuń_PL122</v>
      </c>
      <c r="N1019" s="133" t="s">
        <v>527</v>
      </c>
      <c r="O1019" s="137" t="str">
        <f t="shared" si="29"/>
        <v>Rzekuń_PL122</v>
      </c>
      <c r="P1019" s="138" t="s">
        <v>647</v>
      </c>
      <c r="Q1019" s="138" t="s">
        <v>362</v>
      </c>
      <c r="R1019" s="133">
        <v>5</v>
      </c>
      <c r="S1019" s="133" t="s">
        <v>79</v>
      </c>
    </row>
    <row r="1020" spans="13:19" s="133" customFormat="1" ht="12.75" hidden="1" x14ac:dyDescent="0.25">
      <c r="M1020" s="133" t="str">
        <f t="shared" si="30"/>
        <v>ubiegam sięMazowieckieRzewnie_PL122</v>
      </c>
      <c r="N1020" s="133" t="s">
        <v>527</v>
      </c>
      <c r="O1020" s="137" t="str">
        <f t="shared" si="29"/>
        <v>Rzewnie_PL122</v>
      </c>
      <c r="P1020" s="138" t="s">
        <v>647</v>
      </c>
      <c r="Q1020" s="138" t="s">
        <v>350</v>
      </c>
      <c r="R1020" s="133">
        <v>5</v>
      </c>
      <c r="S1020" s="133" t="s">
        <v>79</v>
      </c>
    </row>
    <row r="1021" spans="13:19" s="133" customFormat="1" ht="12.75" hidden="1" x14ac:dyDescent="0.25">
      <c r="M1021" s="133" t="str">
        <f t="shared" si="30"/>
        <v>ubiegam sięMazowieckieSabnie_PL122</v>
      </c>
      <c r="N1021" s="133" t="s">
        <v>527</v>
      </c>
      <c r="O1021" s="137" t="str">
        <f t="shared" si="29"/>
        <v>Sabnie_PL122</v>
      </c>
      <c r="P1021" s="138" t="s">
        <v>647</v>
      </c>
      <c r="Q1021" s="138" t="s">
        <v>404</v>
      </c>
      <c r="R1021" s="133">
        <v>5</v>
      </c>
      <c r="S1021" s="133" t="s">
        <v>79</v>
      </c>
    </row>
    <row r="1022" spans="13:19" s="133" customFormat="1" ht="12.75" hidden="1" x14ac:dyDescent="0.25">
      <c r="M1022" s="133" t="str">
        <f t="shared" si="30"/>
        <v>ubiegam sięMazowieckieSadowne_PL122</v>
      </c>
      <c r="N1022" s="133" t="s">
        <v>527</v>
      </c>
      <c r="O1022" s="137" t="str">
        <f t="shared" si="29"/>
        <v>Sadowne_PL122</v>
      </c>
      <c r="P1022" s="138" t="s">
        <v>647</v>
      </c>
      <c r="Q1022" s="138" t="s">
        <v>412</v>
      </c>
      <c r="R1022" s="133">
        <v>5</v>
      </c>
      <c r="S1022" s="133" t="s">
        <v>79</v>
      </c>
    </row>
    <row r="1023" spans="13:19" s="133" customFormat="1" ht="12.75" hidden="1" x14ac:dyDescent="0.25">
      <c r="M1023" s="133" t="str">
        <f t="shared" si="30"/>
        <v>ubiegam sięMazowieckieSanniki_PL121</v>
      </c>
      <c r="N1023" s="133" t="s">
        <v>527</v>
      </c>
      <c r="O1023" s="137" t="str">
        <f t="shared" si="29"/>
        <v>Sanniki_PL121</v>
      </c>
      <c r="P1023" s="138" t="s">
        <v>646</v>
      </c>
      <c r="Q1023" s="138" t="s">
        <v>290</v>
      </c>
      <c r="R1023" s="133">
        <v>5</v>
      </c>
      <c r="S1023" s="133" t="s">
        <v>79</v>
      </c>
    </row>
    <row r="1024" spans="13:19" s="133" customFormat="1" ht="12.75" hidden="1" x14ac:dyDescent="0.25">
      <c r="M1024" s="133" t="str">
        <f t="shared" si="30"/>
        <v>ubiegam sięMazowieckieSarnaki_PL122</v>
      </c>
      <c r="N1024" s="133" t="s">
        <v>527</v>
      </c>
      <c r="O1024" s="137" t="str">
        <f t="shared" si="29"/>
        <v>Sarnaki_PL122</v>
      </c>
      <c r="P1024" s="138" t="s">
        <v>647</v>
      </c>
      <c r="Q1024" s="138" t="s">
        <v>342</v>
      </c>
      <c r="R1024" s="133">
        <v>5</v>
      </c>
      <c r="S1024" s="133" t="s">
        <v>79</v>
      </c>
    </row>
    <row r="1025" spans="13:19" s="133" customFormat="1" ht="12.75" hidden="1" x14ac:dyDescent="0.25">
      <c r="M1025" s="133" t="str">
        <f t="shared" si="30"/>
        <v>ubiegam sięMazowieckieSerock_PL129</v>
      </c>
      <c r="N1025" s="133" t="s">
        <v>527</v>
      </c>
      <c r="O1025" s="137" t="str">
        <f t="shared" si="29"/>
        <v>Serock_PL129</v>
      </c>
      <c r="P1025" s="138" t="s">
        <v>649</v>
      </c>
      <c r="Q1025" s="138" t="s">
        <v>478</v>
      </c>
      <c r="R1025" s="133">
        <v>5</v>
      </c>
      <c r="S1025" s="133" t="s">
        <v>79</v>
      </c>
    </row>
    <row r="1026" spans="13:19" s="133" customFormat="1" ht="12.75" hidden="1" x14ac:dyDescent="0.25">
      <c r="M1026" s="133" t="str">
        <f t="shared" si="30"/>
        <v>ubiegam sięMazowieckieSieciechów_PL128</v>
      </c>
      <c r="N1026" s="133" t="s">
        <v>527</v>
      </c>
      <c r="O1026" s="137" t="str">
        <f t="shared" si="29"/>
        <v>Sieciechów_PL128</v>
      </c>
      <c r="P1026" s="138" t="s">
        <v>648</v>
      </c>
      <c r="Q1026" s="138" t="s">
        <v>430</v>
      </c>
      <c r="R1026" s="133">
        <v>5</v>
      </c>
      <c r="S1026" s="133" t="s">
        <v>79</v>
      </c>
    </row>
    <row r="1027" spans="13:19" s="133" customFormat="1" ht="12.75" hidden="1" x14ac:dyDescent="0.25">
      <c r="M1027" s="133" t="str">
        <f t="shared" si="30"/>
        <v>ubiegam sięMazowieckieSiedlce_PL122</v>
      </c>
      <c r="N1027" s="133" t="s">
        <v>527</v>
      </c>
      <c r="O1027" s="137" t="str">
        <f t="shared" si="29"/>
        <v>Siedlce_PL122</v>
      </c>
      <c r="P1027" s="138" t="s">
        <v>647</v>
      </c>
      <c r="Q1027" s="138" t="s">
        <v>393</v>
      </c>
      <c r="R1027" s="133">
        <v>5</v>
      </c>
      <c r="S1027" s="133" t="s">
        <v>79</v>
      </c>
    </row>
    <row r="1028" spans="13:19" s="133" customFormat="1" ht="12.75" hidden="1" x14ac:dyDescent="0.25">
      <c r="M1028" s="133" t="str">
        <f t="shared" si="30"/>
        <v>ubiegam sięMazowieckieSiemiątkowo_PL121</v>
      </c>
      <c r="N1028" s="133" t="s">
        <v>527</v>
      </c>
      <c r="O1028" s="137" t="str">
        <f t="shared" si="29"/>
        <v>Siemiątkowo_PL121</v>
      </c>
      <c r="P1028" s="138" t="s">
        <v>646</v>
      </c>
      <c r="Q1028" s="138" t="s">
        <v>336</v>
      </c>
      <c r="R1028" s="133">
        <v>5</v>
      </c>
      <c r="S1028" s="133" t="s">
        <v>79</v>
      </c>
    </row>
    <row r="1029" spans="13:19" s="133" customFormat="1" ht="12.75" hidden="1" x14ac:dyDescent="0.25">
      <c r="M1029" s="133" t="str">
        <f t="shared" si="30"/>
        <v>ubiegam sięMazowieckieSiennica_PL129</v>
      </c>
      <c r="N1029" s="133" t="s">
        <v>527</v>
      </c>
      <c r="O1029" s="137" t="str">
        <f t="shared" ref="O1029:O1092" si="31">Q1029&amp;P1029</f>
        <v>Siennica_PL129</v>
      </c>
      <c r="P1029" s="138" t="s">
        <v>649</v>
      </c>
      <c r="Q1029" s="138" t="s">
        <v>487</v>
      </c>
      <c r="R1029" s="133">
        <v>5</v>
      </c>
      <c r="S1029" s="133" t="s">
        <v>79</v>
      </c>
    </row>
    <row r="1030" spans="13:19" s="133" customFormat="1" ht="12.75" hidden="1" x14ac:dyDescent="0.25">
      <c r="M1030" s="133" t="str">
        <f t="shared" ref="M1030:M1093" si="32">S1030&amp;N1030&amp;O1030</f>
        <v>ubiegam sięMazowieckieSienno_PL128</v>
      </c>
      <c r="N1030" s="133" t="s">
        <v>527</v>
      </c>
      <c r="O1030" s="137" t="str">
        <f t="shared" si="31"/>
        <v>Sienno_PL128</v>
      </c>
      <c r="P1030" s="138" t="s">
        <v>648</v>
      </c>
      <c r="Q1030" s="138" t="s">
        <v>435</v>
      </c>
      <c r="R1030" s="133">
        <v>5</v>
      </c>
      <c r="S1030" s="133" t="s">
        <v>79</v>
      </c>
    </row>
    <row r="1031" spans="13:19" s="133" customFormat="1" ht="12.75" hidden="1" x14ac:dyDescent="0.25">
      <c r="M1031" s="133" t="str">
        <f t="shared" si="32"/>
        <v>ubiegam sięMazowieckieSierpc_PL121</v>
      </c>
      <c r="N1031" s="133" t="s">
        <v>527</v>
      </c>
      <c r="O1031" s="137" t="str">
        <f t="shared" si="31"/>
        <v>Sierpc_PL121</v>
      </c>
      <c r="P1031" s="138" t="s">
        <v>646</v>
      </c>
      <c r="Q1031" s="138" t="s">
        <v>329</v>
      </c>
      <c r="R1031" s="133">
        <v>5</v>
      </c>
      <c r="S1031" s="133" t="s">
        <v>79</v>
      </c>
    </row>
    <row r="1032" spans="13:19" s="133" customFormat="1" ht="12.75" hidden="1" x14ac:dyDescent="0.25">
      <c r="M1032" s="133" t="str">
        <f t="shared" si="32"/>
        <v>ubiegam sięMazowieckieSkaryszew_PL128</v>
      </c>
      <c r="N1032" s="133" t="s">
        <v>527</v>
      </c>
      <c r="O1032" s="137" t="str">
        <f t="shared" si="31"/>
        <v>Skaryszew_PL128</v>
      </c>
      <c r="P1032" s="138" t="s">
        <v>648</v>
      </c>
      <c r="Q1032" s="138" t="s">
        <v>453</v>
      </c>
      <c r="R1032" s="133">
        <v>5</v>
      </c>
      <c r="S1032" s="133" t="s">
        <v>79</v>
      </c>
    </row>
    <row r="1033" spans="13:19" s="133" customFormat="1" ht="12.75" hidden="1" x14ac:dyDescent="0.25">
      <c r="M1033" s="133" t="str">
        <f t="shared" si="32"/>
        <v>ubiegam sięMazowieckieSkórzec_PL122</v>
      </c>
      <c r="N1033" s="133" t="s">
        <v>527</v>
      </c>
      <c r="O1033" s="137" t="str">
        <f t="shared" si="31"/>
        <v>Skórzec_PL122</v>
      </c>
      <c r="P1033" s="138" t="s">
        <v>647</v>
      </c>
      <c r="Q1033" s="138" t="s">
        <v>394</v>
      </c>
      <c r="R1033" s="133">
        <v>5</v>
      </c>
      <c r="S1033" s="133" t="s">
        <v>79</v>
      </c>
    </row>
    <row r="1034" spans="13:19" s="133" customFormat="1" ht="12.75" hidden="1" x14ac:dyDescent="0.25">
      <c r="M1034" s="133" t="str">
        <f t="shared" si="32"/>
        <v>ubiegam sięMazowieckieSłubice_PL121</v>
      </c>
      <c r="N1034" s="133" t="s">
        <v>527</v>
      </c>
      <c r="O1034" s="137" t="str">
        <f t="shared" si="31"/>
        <v>Słubice_PL121</v>
      </c>
      <c r="P1034" s="138" t="s">
        <v>646</v>
      </c>
      <c r="Q1034" s="138" t="s">
        <v>311</v>
      </c>
      <c r="R1034" s="133">
        <v>5</v>
      </c>
      <c r="S1034" s="133" t="s">
        <v>79</v>
      </c>
    </row>
    <row r="1035" spans="13:19" s="133" customFormat="1" ht="12.75" hidden="1" x14ac:dyDescent="0.25">
      <c r="M1035" s="133" t="str">
        <f t="shared" si="32"/>
        <v>ubiegam sięMazowieckieSłupno_PL121</v>
      </c>
      <c r="N1035" s="133" t="s">
        <v>527</v>
      </c>
      <c r="O1035" s="137" t="str">
        <f t="shared" si="31"/>
        <v>Słupno_PL121</v>
      </c>
      <c r="P1035" s="138" t="s">
        <v>646</v>
      </c>
      <c r="Q1035" s="138" t="s">
        <v>312</v>
      </c>
      <c r="R1035" s="133">
        <v>5</v>
      </c>
      <c r="S1035" s="133" t="s">
        <v>79</v>
      </c>
    </row>
    <row r="1036" spans="13:19" s="133" customFormat="1" ht="12.75" hidden="1" x14ac:dyDescent="0.25">
      <c r="M1036" s="133" t="str">
        <f t="shared" si="32"/>
        <v>ubiegam sięMazowieckieSobienie-Jeziory_PL129</v>
      </c>
      <c r="N1036" s="133" t="s">
        <v>527</v>
      </c>
      <c r="O1036" s="137" t="str">
        <f t="shared" si="31"/>
        <v>Sobienie-Jeziory_PL129</v>
      </c>
      <c r="P1036" s="138" t="s">
        <v>649</v>
      </c>
      <c r="Q1036" s="138" t="s">
        <v>494</v>
      </c>
      <c r="R1036" s="133">
        <v>5</v>
      </c>
      <c r="S1036" s="133" t="s">
        <v>79</v>
      </c>
    </row>
    <row r="1037" spans="13:19" s="133" customFormat="1" ht="12.75" hidden="1" x14ac:dyDescent="0.25">
      <c r="M1037" s="133" t="str">
        <f t="shared" si="32"/>
        <v>ubiegam sięMazowieckieSobolew_PL129</v>
      </c>
      <c r="N1037" s="133" t="s">
        <v>527</v>
      </c>
      <c r="O1037" s="137" t="str">
        <f t="shared" si="31"/>
        <v>Sobolew_PL129</v>
      </c>
      <c r="P1037" s="138" t="s">
        <v>649</v>
      </c>
      <c r="Q1037" s="138" t="s">
        <v>473</v>
      </c>
      <c r="R1037" s="133">
        <v>5</v>
      </c>
      <c r="S1037" s="133" t="s">
        <v>79</v>
      </c>
    </row>
    <row r="1038" spans="13:19" s="133" customFormat="1" ht="12.75" hidden="1" x14ac:dyDescent="0.25">
      <c r="M1038" s="133" t="str">
        <f t="shared" si="32"/>
        <v>ubiegam sięMazowieckieSochaczew_PL12A</v>
      </c>
      <c r="N1038" s="133" t="s">
        <v>527</v>
      </c>
      <c r="O1038" s="137" t="str">
        <f t="shared" si="31"/>
        <v>Sochaczew_PL12A</v>
      </c>
      <c r="P1038" s="138" t="s">
        <v>650</v>
      </c>
      <c r="Q1038" s="138" t="s">
        <v>521</v>
      </c>
      <c r="R1038" s="133">
        <v>5</v>
      </c>
      <c r="S1038" s="133" t="s">
        <v>79</v>
      </c>
    </row>
    <row r="1039" spans="13:19" s="133" customFormat="1" ht="12.75" hidden="1" x14ac:dyDescent="0.25">
      <c r="M1039" s="133" t="str">
        <f t="shared" si="32"/>
        <v>ubiegam sięMazowieckieSochocin_PL121</v>
      </c>
      <c r="N1039" s="133" t="s">
        <v>527</v>
      </c>
      <c r="O1039" s="137" t="str">
        <f t="shared" si="31"/>
        <v>Sochocin_PL121</v>
      </c>
      <c r="P1039" s="138" t="s">
        <v>646</v>
      </c>
      <c r="Q1039" s="138" t="s">
        <v>324</v>
      </c>
      <c r="R1039" s="133">
        <v>5</v>
      </c>
      <c r="S1039" s="133" t="s">
        <v>79</v>
      </c>
    </row>
    <row r="1040" spans="13:19" s="133" customFormat="1" ht="12.75" hidden="1" x14ac:dyDescent="0.25">
      <c r="M1040" s="133" t="str">
        <f t="shared" si="32"/>
        <v>ubiegam sięMazowieckieSokołów Podlaski_PL122</v>
      </c>
      <c r="N1040" s="133" t="s">
        <v>527</v>
      </c>
      <c r="O1040" s="137" t="str">
        <f t="shared" si="31"/>
        <v>Sokołów Podlaski_PL122</v>
      </c>
      <c r="P1040" s="138" t="s">
        <v>647</v>
      </c>
      <c r="Q1040" s="138" t="s">
        <v>405</v>
      </c>
      <c r="R1040" s="133">
        <v>5</v>
      </c>
      <c r="S1040" s="133" t="s">
        <v>79</v>
      </c>
    </row>
    <row r="1041" spans="13:19" s="133" customFormat="1" ht="12.75" hidden="1" x14ac:dyDescent="0.25">
      <c r="M1041" s="133" t="str">
        <f t="shared" si="32"/>
        <v>ubiegam sięMazowieckieSolec nad Wisłą_PL128</v>
      </c>
      <c r="N1041" s="133" t="s">
        <v>527</v>
      </c>
      <c r="O1041" s="137" t="str">
        <f t="shared" si="31"/>
        <v>Solec nad Wisłą_PL128</v>
      </c>
      <c r="P1041" s="138" t="s">
        <v>648</v>
      </c>
      <c r="Q1041" s="138" t="s">
        <v>436</v>
      </c>
      <c r="R1041" s="133">
        <v>5</v>
      </c>
      <c r="S1041" s="133" t="s">
        <v>79</v>
      </c>
    </row>
    <row r="1042" spans="13:19" s="133" customFormat="1" ht="12.75" hidden="1" x14ac:dyDescent="0.25">
      <c r="M1042" s="133" t="str">
        <f t="shared" si="32"/>
        <v>ubiegam sięMazowieckieSomianka_PL122</v>
      </c>
      <c r="N1042" s="133" t="s">
        <v>527</v>
      </c>
      <c r="O1042" s="137" t="str">
        <f t="shared" si="31"/>
        <v>Somianka_PL122</v>
      </c>
      <c r="P1042" s="138" t="s">
        <v>647</v>
      </c>
      <c r="Q1042" s="138" t="s">
        <v>418</v>
      </c>
      <c r="R1042" s="133">
        <v>5</v>
      </c>
      <c r="S1042" s="133" t="s">
        <v>79</v>
      </c>
    </row>
    <row r="1043" spans="13:19" s="133" customFormat="1" ht="12.75" hidden="1" x14ac:dyDescent="0.25">
      <c r="M1043" s="133" t="str">
        <f t="shared" si="32"/>
        <v>ubiegam sięMazowieckieSońsk_PL121</v>
      </c>
      <c r="N1043" s="133" t="s">
        <v>527</v>
      </c>
      <c r="O1043" s="137" t="str">
        <f t="shared" si="31"/>
        <v>Sońsk_PL121</v>
      </c>
      <c r="P1043" s="138" t="s">
        <v>646</v>
      </c>
      <c r="Q1043" s="138" t="s">
        <v>287</v>
      </c>
      <c r="R1043" s="133">
        <v>5</v>
      </c>
      <c r="S1043" s="133" t="s">
        <v>79</v>
      </c>
    </row>
    <row r="1044" spans="13:19" s="133" customFormat="1" ht="12.75" hidden="1" x14ac:dyDescent="0.25">
      <c r="M1044" s="133" t="str">
        <f t="shared" si="32"/>
        <v>ubiegam sięMazowieckieStanisławów_PL129</v>
      </c>
      <c r="N1044" s="133" t="s">
        <v>527</v>
      </c>
      <c r="O1044" s="137" t="str">
        <f t="shared" si="31"/>
        <v>Stanisławów_PL129</v>
      </c>
      <c r="P1044" s="138" t="s">
        <v>649</v>
      </c>
      <c r="Q1044" s="138" t="s">
        <v>488</v>
      </c>
      <c r="R1044" s="133">
        <v>5</v>
      </c>
      <c r="S1044" s="133" t="s">
        <v>79</v>
      </c>
    </row>
    <row r="1045" spans="13:19" s="133" customFormat="1" ht="12.75" hidden="1" x14ac:dyDescent="0.25">
      <c r="M1045" s="133" t="str">
        <f t="shared" si="32"/>
        <v>ubiegam sięMazowieckieStara Biała_PL121</v>
      </c>
      <c r="N1045" s="133" t="s">
        <v>527</v>
      </c>
      <c r="O1045" s="137" t="str">
        <f t="shared" si="31"/>
        <v>Stara Biała_PL121</v>
      </c>
      <c r="P1045" s="138" t="s">
        <v>646</v>
      </c>
      <c r="Q1045" s="138" t="s">
        <v>313</v>
      </c>
      <c r="R1045" s="133">
        <v>5</v>
      </c>
      <c r="S1045" s="133" t="s">
        <v>79</v>
      </c>
    </row>
    <row r="1046" spans="13:19" s="133" customFormat="1" ht="12.75" hidden="1" x14ac:dyDescent="0.25">
      <c r="M1046" s="133" t="str">
        <f t="shared" si="32"/>
        <v>ubiegam sięMazowieckieStara Błotnica_PL128</v>
      </c>
      <c r="N1046" s="133" t="s">
        <v>527</v>
      </c>
      <c r="O1046" s="137" t="str">
        <f t="shared" si="31"/>
        <v>Stara Błotnica_PL128</v>
      </c>
      <c r="P1046" s="138" t="s">
        <v>648</v>
      </c>
      <c r="Q1046" s="138" t="s">
        <v>422</v>
      </c>
      <c r="R1046" s="133">
        <v>5</v>
      </c>
      <c r="S1046" s="133" t="s">
        <v>79</v>
      </c>
    </row>
    <row r="1047" spans="13:19" s="133" customFormat="1" ht="12.75" hidden="1" x14ac:dyDescent="0.25">
      <c r="M1047" s="133" t="str">
        <f t="shared" si="32"/>
        <v>ubiegam sięMazowieckieStara Kornica_PL122</v>
      </c>
      <c r="N1047" s="133" t="s">
        <v>527</v>
      </c>
      <c r="O1047" s="137" t="str">
        <f t="shared" si="31"/>
        <v>Stara Kornica_PL122</v>
      </c>
      <c r="P1047" s="138" t="s">
        <v>647</v>
      </c>
      <c r="Q1047" s="138" t="s">
        <v>343</v>
      </c>
      <c r="R1047" s="133">
        <v>5</v>
      </c>
      <c r="S1047" s="133" t="s">
        <v>79</v>
      </c>
    </row>
    <row r="1048" spans="13:19" s="133" customFormat="1" ht="12.75" hidden="1" x14ac:dyDescent="0.25">
      <c r="M1048" s="133" t="str">
        <f t="shared" si="32"/>
        <v>ubiegam sięMazowieckieStaroźreby_PL121</v>
      </c>
      <c r="N1048" s="133" t="s">
        <v>527</v>
      </c>
      <c r="O1048" s="137" t="str">
        <f t="shared" si="31"/>
        <v>Staroźreby_PL121</v>
      </c>
      <c r="P1048" s="138" t="s">
        <v>646</v>
      </c>
      <c r="Q1048" s="138" t="s">
        <v>314</v>
      </c>
      <c r="R1048" s="133">
        <v>5</v>
      </c>
      <c r="S1048" s="133" t="s">
        <v>79</v>
      </c>
    </row>
    <row r="1049" spans="13:19" s="133" customFormat="1" ht="12.75" hidden="1" x14ac:dyDescent="0.25">
      <c r="M1049" s="133" t="str">
        <f t="shared" si="32"/>
        <v>ubiegam sięMazowieckieStary Lubotyń_PL122</v>
      </c>
      <c r="N1049" s="133" t="s">
        <v>527</v>
      </c>
      <c r="O1049" s="137" t="str">
        <f t="shared" si="31"/>
        <v>Stary Lubotyń_PL122</v>
      </c>
      <c r="P1049" s="138" t="s">
        <v>647</v>
      </c>
      <c r="Q1049" s="138" t="s">
        <v>370</v>
      </c>
      <c r="R1049" s="133">
        <v>5</v>
      </c>
      <c r="S1049" s="133" t="s">
        <v>79</v>
      </c>
    </row>
    <row r="1050" spans="13:19" s="133" customFormat="1" ht="12.75" hidden="1" x14ac:dyDescent="0.25">
      <c r="M1050" s="133" t="str">
        <f t="shared" si="32"/>
        <v>ubiegam sięMazowieckieSterdyń_PL122</v>
      </c>
      <c r="N1050" s="133" t="s">
        <v>527</v>
      </c>
      <c r="O1050" s="137" t="str">
        <f t="shared" si="31"/>
        <v>Sterdyń_PL122</v>
      </c>
      <c r="P1050" s="138" t="s">
        <v>647</v>
      </c>
      <c r="Q1050" s="138" t="s">
        <v>406</v>
      </c>
      <c r="R1050" s="133">
        <v>5</v>
      </c>
      <c r="S1050" s="133" t="s">
        <v>79</v>
      </c>
    </row>
    <row r="1051" spans="13:19" s="133" customFormat="1" ht="12.75" hidden="1" x14ac:dyDescent="0.25">
      <c r="M1051" s="133" t="str">
        <f t="shared" si="32"/>
        <v>ubiegam sięMazowieckieStoczek_PL122</v>
      </c>
      <c r="N1051" s="133" t="s">
        <v>527</v>
      </c>
      <c r="O1051" s="137" t="str">
        <f t="shared" si="31"/>
        <v>Stoczek_PL122</v>
      </c>
      <c r="P1051" s="138" t="s">
        <v>647</v>
      </c>
      <c r="Q1051" s="138" t="s">
        <v>413</v>
      </c>
      <c r="R1051" s="133">
        <v>5</v>
      </c>
      <c r="S1051" s="133" t="s">
        <v>79</v>
      </c>
    </row>
    <row r="1052" spans="13:19" s="133" customFormat="1" ht="12.75" hidden="1" x14ac:dyDescent="0.25">
      <c r="M1052" s="133" t="str">
        <f t="shared" si="32"/>
        <v>ubiegam sięMazowieckieStrachówka_PL129</v>
      </c>
      <c r="N1052" s="133" t="s">
        <v>527</v>
      </c>
      <c r="O1052" s="137" t="str">
        <f t="shared" si="31"/>
        <v>Strachówka_PL129</v>
      </c>
      <c r="P1052" s="138" t="s">
        <v>649</v>
      </c>
      <c r="Q1052" s="138" t="s">
        <v>499</v>
      </c>
      <c r="R1052" s="133">
        <v>5</v>
      </c>
      <c r="S1052" s="133" t="s">
        <v>79</v>
      </c>
    </row>
    <row r="1053" spans="13:19" s="133" customFormat="1" ht="12.75" hidden="1" x14ac:dyDescent="0.25">
      <c r="M1053" s="133" t="str">
        <f t="shared" si="32"/>
        <v>ubiegam sięMazowieckieStromiec_PL128</v>
      </c>
      <c r="N1053" s="133" t="s">
        <v>527</v>
      </c>
      <c r="O1053" s="137" t="str">
        <f t="shared" si="31"/>
        <v>Stromiec_PL128</v>
      </c>
      <c r="P1053" s="138" t="s">
        <v>648</v>
      </c>
      <c r="Q1053" s="138" t="s">
        <v>423</v>
      </c>
      <c r="R1053" s="133">
        <v>5</v>
      </c>
      <c r="S1053" s="133" t="s">
        <v>79</v>
      </c>
    </row>
    <row r="1054" spans="13:19" s="133" customFormat="1" ht="12.75" hidden="1" x14ac:dyDescent="0.25">
      <c r="M1054" s="133" t="str">
        <f t="shared" si="32"/>
        <v>ubiegam sięMazowieckieStrzegowo_PL121</v>
      </c>
      <c r="N1054" s="133" t="s">
        <v>527</v>
      </c>
      <c r="O1054" s="137" t="str">
        <f t="shared" si="31"/>
        <v>Strzegowo_PL121</v>
      </c>
      <c r="P1054" s="138" t="s">
        <v>646</v>
      </c>
      <c r="Q1054" s="138" t="s">
        <v>295</v>
      </c>
      <c r="R1054" s="133">
        <v>5</v>
      </c>
      <c r="S1054" s="133" t="s">
        <v>79</v>
      </c>
    </row>
    <row r="1055" spans="13:19" s="133" customFormat="1" ht="12.75" hidden="1" x14ac:dyDescent="0.25">
      <c r="M1055" s="133" t="str">
        <f t="shared" si="32"/>
        <v>ubiegam sięMazowieckieStupsk_PL121</v>
      </c>
      <c r="N1055" s="133" t="s">
        <v>527</v>
      </c>
      <c r="O1055" s="137" t="str">
        <f t="shared" si="31"/>
        <v>Stupsk_PL121</v>
      </c>
      <c r="P1055" s="138" t="s">
        <v>646</v>
      </c>
      <c r="Q1055" s="138" t="s">
        <v>296</v>
      </c>
      <c r="R1055" s="133">
        <v>5</v>
      </c>
      <c r="S1055" s="133" t="s">
        <v>79</v>
      </c>
    </row>
    <row r="1056" spans="13:19" s="133" customFormat="1" ht="12.75" hidden="1" x14ac:dyDescent="0.25">
      <c r="M1056" s="133" t="str">
        <f t="shared" si="32"/>
        <v>ubiegam sięMazowieckieSuchożebry_PL122</v>
      </c>
      <c r="N1056" s="133" t="s">
        <v>527</v>
      </c>
      <c r="O1056" s="137" t="str">
        <f t="shared" si="31"/>
        <v>Suchożebry_PL122</v>
      </c>
      <c r="P1056" s="138" t="s">
        <v>647</v>
      </c>
      <c r="Q1056" s="138" t="s">
        <v>395</v>
      </c>
      <c r="R1056" s="133">
        <v>5</v>
      </c>
      <c r="S1056" s="133" t="s">
        <v>79</v>
      </c>
    </row>
    <row r="1057" spans="13:19" s="133" customFormat="1" ht="12.75" hidden="1" x14ac:dyDescent="0.25">
      <c r="M1057" s="133" t="str">
        <f t="shared" si="32"/>
        <v>ubiegam sięMazowieckieSypniewo_PL122</v>
      </c>
      <c r="N1057" s="133" t="s">
        <v>527</v>
      </c>
      <c r="O1057" s="137" t="str">
        <f t="shared" si="31"/>
        <v>Sypniewo_PL122</v>
      </c>
      <c r="P1057" s="138" t="s">
        <v>647</v>
      </c>
      <c r="Q1057" s="138" t="s">
        <v>351</v>
      </c>
      <c r="R1057" s="133">
        <v>5</v>
      </c>
      <c r="S1057" s="133" t="s">
        <v>79</v>
      </c>
    </row>
    <row r="1058" spans="13:19" s="133" customFormat="1" ht="12.75" hidden="1" x14ac:dyDescent="0.25">
      <c r="M1058" s="133" t="str">
        <f t="shared" si="32"/>
        <v>ubiegam sięMazowieckieSzczawin Kościelny_PL121</v>
      </c>
      <c r="N1058" s="133" t="s">
        <v>527</v>
      </c>
      <c r="O1058" s="137" t="str">
        <f t="shared" si="31"/>
        <v>Szczawin Kościelny_PL121</v>
      </c>
      <c r="P1058" s="138" t="s">
        <v>646</v>
      </c>
      <c r="Q1058" s="138" t="s">
        <v>291</v>
      </c>
      <c r="R1058" s="133">
        <v>5</v>
      </c>
      <c r="S1058" s="133" t="s">
        <v>79</v>
      </c>
    </row>
    <row r="1059" spans="13:19" s="133" customFormat="1" ht="12.75" hidden="1" x14ac:dyDescent="0.25">
      <c r="M1059" s="133" t="str">
        <f t="shared" si="32"/>
        <v>ubiegam sięMazowieckieSzczutowo_PL121</v>
      </c>
      <c r="N1059" s="133" t="s">
        <v>527</v>
      </c>
      <c r="O1059" s="137" t="str">
        <f t="shared" si="31"/>
        <v>Szczutowo_PL121</v>
      </c>
      <c r="P1059" s="138" t="s">
        <v>646</v>
      </c>
      <c r="Q1059" s="138" t="s">
        <v>330</v>
      </c>
      <c r="R1059" s="133">
        <v>5</v>
      </c>
      <c r="S1059" s="133" t="s">
        <v>79</v>
      </c>
    </row>
    <row r="1060" spans="13:19" s="133" customFormat="1" ht="12.75" hidden="1" x14ac:dyDescent="0.25">
      <c r="M1060" s="133" t="str">
        <f t="shared" si="32"/>
        <v>ubiegam sięMazowieckieSzelków_PL122</v>
      </c>
      <c r="N1060" s="133" t="s">
        <v>527</v>
      </c>
      <c r="O1060" s="137" t="str">
        <f t="shared" si="31"/>
        <v>Szelków_PL122</v>
      </c>
      <c r="P1060" s="138" t="s">
        <v>647</v>
      </c>
      <c r="Q1060" s="138" t="s">
        <v>352</v>
      </c>
      <c r="R1060" s="133">
        <v>5</v>
      </c>
      <c r="S1060" s="133" t="s">
        <v>79</v>
      </c>
    </row>
    <row r="1061" spans="13:19" s="133" customFormat="1" ht="12.75" hidden="1" x14ac:dyDescent="0.25">
      <c r="M1061" s="133" t="str">
        <f t="shared" si="32"/>
        <v>ubiegam sięMazowieckieSzreńsk_PL121</v>
      </c>
      <c r="N1061" s="133" t="s">
        <v>527</v>
      </c>
      <c r="O1061" s="137" t="str">
        <f t="shared" si="31"/>
        <v>Szreńsk_PL121</v>
      </c>
      <c r="P1061" s="138" t="s">
        <v>646</v>
      </c>
      <c r="Q1061" s="138" t="s">
        <v>297</v>
      </c>
      <c r="R1061" s="133">
        <v>5</v>
      </c>
      <c r="S1061" s="133" t="s">
        <v>79</v>
      </c>
    </row>
    <row r="1062" spans="13:19" s="133" customFormat="1" ht="12.75" hidden="1" x14ac:dyDescent="0.25">
      <c r="M1062" s="133" t="str">
        <f t="shared" si="32"/>
        <v>ubiegam sięMazowieckieSzulborze Wielkie_PL122</v>
      </c>
      <c r="N1062" s="133" t="s">
        <v>527</v>
      </c>
      <c r="O1062" s="137" t="str">
        <f t="shared" si="31"/>
        <v>Szulborze Wielkie_PL122</v>
      </c>
      <c r="P1062" s="138" t="s">
        <v>647</v>
      </c>
      <c r="Q1062" s="138" t="s">
        <v>371</v>
      </c>
      <c r="R1062" s="133">
        <v>5</v>
      </c>
      <c r="S1062" s="133" t="s">
        <v>79</v>
      </c>
    </row>
    <row r="1063" spans="13:19" s="133" customFormat="1" ht="12.75" hidden="1" x14ac:dyDescent="0.25">
      <c r="M1063" s="133" t="str">
        <f t="shared" si="32"/>
        <v>ubiegam sięMazowieckieSzydłowo_PL121</v>
      </c>
      <c r="N1063" s="133" t="s">
        <v>527</v>
      </c>
      <c r="O1063" s="137" t="str">
        <f t="shared" si="31"/>
        <v>Szydłowo_PL121</v>
      </c>
      <c r="P1063" s="138" t="s">
        <v>646</v>
      </c>
      <c r="Q1063" s="138" t="s">
        <v>298</v>
      </c>
      <c r="R1063" s="133">
        <v>5</v>
      </c>
      <c r="S1063" s="133" t="s">
        <v>79</v>
      </c>
    </row>
    <row r="1064" spans="13:19" s="133" customFormat="1" ht="12.75" hidden="1" x14ac:dyDescent="0.25">
      <c r="M1064" s="133" t="str">
        <f t="shared" si="32"/>
        <v>ubiegam sięMazowieckieŚwiercze_PL122</v>
      </c>
      <c r="N1064" s="133" t="s">
        <v>527</v>
      </c>
      <c r="O1064" s="137" t="str">
        <f t="shared" si="31"/>
        <v>Świercze_PL122</v>
      </c>
      <c r="P1064" s="138" t="s">
        <v>647</v>
      </c>
      <c r="Q1064" s="138" t="s">
        <v>383</v>
      </c>
      <c r="R1064" s="133">
        <v>5</v>
      </c>
      <c r="S1064" s="133" t="s">
        <v>79</v>
      </c>
    </row>
    <row r="1065" spans="13:19" s="133" customFormat="1" ht="12.75" hidden="1" x14ac:dyDescent="0.25">
      <c r="M1065" s="133" t="str">
        <f t="shared" si="32"/>
        <v>ubiegam sięMazowieckieTarczyn_PL12A</v>
      </c>
      <c r="N1065" s="133" t="s">
        <v>527</v>
      </c>
      <c r="O1065" s="137" t="str">
        <f t="shared" si="31"/>
        <v>Tarczyn_PL12A</v>
      </c>
      <c r="P1065" s="138" t="s">
        <v>650</v>
      </c>
      <c r="Q1065" s="138" t="s">
        <v>515</v>
      </c>
      <c r="R1065" s="133">
        <v>5</v>
      </c>
      <c r="S1065" s="133" t="s">
        <v>79</v>
      </c>
    </row>
    <row r="1066" spans="13:19" s="133" customFormat="1" ht="12.75" hidden="1" x14ac:dyDescent="0.25">
      <c r="M1066" s="133" t="str">
        <f t="shared" si="32"/>
        <v>ubiegam sięMazowieckieTczów_PL128</v>
      </c>
      <c r="N1066" s="133" t="s">
        <v>527</v>
      </c>
      <c r="O1066" s="137" t="str">
        <f t="shared" si="31"/>
        <v>Tczów_PL128</v>
      </c>
      <c r="P1066" s="138" t="s">
        <v>648</v>
      </c>
      <c r="Q1066" s="138" t="s">
        <v>464</v>
      </c>
      <c r="R1066" s="133">
        <v>5</v>
      </c>
      <c r="S1066" s="133" t="s">
        <v>79</v>
      </c>
    </row>
    <row r="1067" spans="13:19" s="133" customFormat="1" ht="12.75" hidden="1" x14ac:dyDescent="0.25">
      <c r="M1067" s="133" t="str">
        <f t="shared" si="32"/>
        <v>ubiegam sięMazowieckieTrojanów_PL129</v>
      </c>
      <c r="N1067" s="133" t="s">
        <v>527</v>
      </c>
      <c r="O1067" s="137" t="str">
        <f t="shared" si="31"/>
        <v>Trojanów_PL129</v>
      </c>
      <c r="P1067" s="138" t="s">
        <v>649</v>
      </c>
      <c r="Q1067" s="138" t="s">
        <v>474</v>
      </c>
      <c r="R1067" s="133">
        <v>5</v>
      </c>
      <c r="S1067" s="133" t="s">
        <v>79</v>
      </c>
    </row>
    <row r="1068" spans="13:19" s="133" customFormat="1" ht="12.75" hidden="1" x14ac:dyDescent="0.25">
      <c r="M1068" s="133" t="str">
        <f t="shared" si="32"/>
        <v>ubiegam sięMazowieckieTroszyn_PL122</v>
      </c>
      <c r="N1068" s="133" t="s">
        <v>527</v>
      </c>
      <c r="O1068" s="137" t="str">
        <f t="shared" si="31"/>
        <v>Troszyn_PL122</v>
      </c>
      <c r="P1068" s="138" t="s">
        <v>647</v>
      </c>
      <c r="Q1068" s="138" t="s">
        <v>363</v>
      </c>
      <c r="R1068" s="133">
        <v>5</v>
      </c>
      <c r="S1068" s="133" t="s">
        <v>79</v>
      </c>
    </row>
    <row r="1069" spans="13:19" s="133" customFormat="1" ht="12.75" hidden="1" x14ac:dyDescent="0.25">
      <c r="M1069" s="133" t="str">
        <f t="shared" si="32"/>
        <v>ubiegam sięMazowieckieWarka_PL12A</v>
      </c>
      <c r="N1069" s="133" t="s">
        <v>527</v>
      </c>
      <c r="O1069" s="137" t="str">
        <f t="shared" si="31"/>
        <v>Warka_PL12A</v>
      </c>
      <c r="P1069" s="138" t="s">
        <v>650</v>
      </c>
      <c r="Q1069" s="138" t="s">
        <v>511</v>
      </c>
      <c r="R1069" s="133">
        <v>5</v>
      </c>
      <c r="S1069" s="133" t="s">
        <v>79</v>
      </c>
    </row>
    <row r="1070" spans="13:19" s="133" customFormat="1" ht="12.75" hidden="1" x14ac:dyDescent="0.25">
      <c r="M1070" s="133" t="str">
        <f t="shared" si="32"/>
        <v>ubiegam sięMazowieckieWąsewo_PL122</v>
      </c>
      <c r="N1070" s="133" t="s">
        <v>527</v>
      </c>
      <c r="O1070" s="137" t="str">
        <f t="shared" si="31"/>
        <v>Wąsewo_PL122</v>
      </c>
      <c r="P1070" s="138" t="s">
        <v>647</v>
      </c>
      <c r="Q1070" s="138" t="s">
        <v>372</v>
      </c>
      <c r="R1070" s="133">
        <v>5</v>
      </c>
      <c r="S1070" s="133" t="s">
        <v>79</v>
      </c>
    </row>
    <row r="1071" spans="13:19" s="133" customFormat="1" ht="12.75" hidden="1" x14ac:dyDescent="0.25">
      <c r="M1071" s="133" t="str">
        <f t="shared" si="32"/>
        <v>ubiegam sięMazowieckieWiązowna_PL129</v>
      </c>
      <c r="N1071" s="133" t="s">
        <v>527</v>
      </c>
      <c r="O1071" s="137" t="str">
        <f t="shared" si="31"/>
        <v>Wiązowna_PL129</v>
      </c>
      <c r="P1071" s="138" t="s">
        <v>649</v>
      </c>
      <c r="Q1071" s="138" t="s">
        <v>495</v>
      </c>
      <c r="R1071" s="133">
        <v>5</v>
      </c>
      <c r="S1071" s="133" t="s">
        <v>79</v>
      </c>
    </row>
    <row r="1072" spans="13:19" s="133" customFormat="1" ht="12.75" hidden="1" x14ac:dyDescent="0.25">
      <c r="M1072" s="133" t="str">
        <f t="shared" si="32"/>
        <v>ubiegam sięMazowieckieWieczfnia Kościelna_PL121</v>
      </c>
      <c r="N1072" s="133" t="s">
        <v>527</v>
      </c>
      <c r="O1072" s="137" t="str">
        <f t="shared" si="31"/>
        <v>Wieczfnia Kościelna_PL121</v>
      </c>
      <c r="P1072" s="138" t="s">
        <v>646</v>
      </c>
      <c r="Q1072" s="138" t="s">
        <v>299</v>
      </c>
      <c r="R1072" s="133">
        <v>5</v>
      </c>
      <c r="S1072" s="133" t="s">
        <v>79</v>
      </c>
    </row>
    <row r="1073" spans="13:19" s="133" customFormat="1" ht="12.75" hidden="1" x14ac:dyDescent="0.25">
      <c r="M1073" s="133" t="str">
        <f t="shared" si="32"/>
        <v>ubiegam sięMazowieckieWieniawa_PL128</v>
      </c>
      <c r="N1073" s="133" t="s">
        <v>527</v>
      </c>
      <c r="O1073" s="137" t="str">
        <f t="shared" si="31"/>
        <v>Wieniawa_PL128</v>
      </c>
      <c r="P1073" s="138" t="s">
        <v>648</v>
      </c>
      <c r="Q1073" s="138" t="s">
        <v>444</v>
      </c>
      <c r="R1073" s="133">
        <v>5</v>
      </c>
      <c r="S1073" s="133" t="s">
        <v>79</v>
      </c>
    </row>
    <row r="1074" spans="13:19" s="133" customFormat="1" ht="12.75" hidden="1" x14ac:dyDescent="0.25">
      <c r="M1074" s="133" t="str">
        <f t="shared" si="32"/>
        <v>ubiegam sięMazowieckieWierzbica_PL128</v>
      </c>
      <c r="N1074" s="133" t="s">
        <v>527</v>
      </c>
      <c r="O1074" s="137" t="str">
        <f t="shared" si="31"/>
        <v>Wierzbica_PL128</v>
      </c>
      <c r="P1074" s="138" t="s">
        <v>648</v>
      </c>
      <c r="Q1074" s="138" t="s">
        <v>454</v>
      </c>
      <c r="R1074" s="133">
        <v>5</v>
      </c>
      <c r="S1074" s="133" t="s">
        <v>79</v>
      </c>
    </row>
    <row r="1075" spans="13:19" s="133" customFormat="1" ht="12.75" hidden="1" x14ac:dyDescent="0.25">
      <c r="M1075" s="133" t="str">
        <f t="shared" si="32"/>
        <v>ubiegam sięMazowieckieWierzbno_PL122</v>
      </c>
      <c r="N1075" s="133" t="s">
        <v>527</v>
      </c>
      <c r="O1075" s="137" t="str">
        <f t="shared" si="31"/>
        <v>Wierzbno_PL122</v>
      </c>
      <c r="P1075" s="138" t="s">
        <v>647</v>
      </c>
      <c r="Q1075" s="138" t="s">
        <v>414</v>
      </c>
      <c r="R1075" s="133">
        <v>5</v>
      </c>
      <c r="S1075" s="133" t="s">
        <v>79</v>
      </c>
    </row>
    <row r="1076" spans="13:19" s="133" customFormat="1" ht="12.75" hidden="1" x14ac:dyDescent="0.25">
      <c r="M1076" s="133" t="str">
        <f t="shared" si="32"/>
        <v>ubiegam sięMazowieckieWilga_PL129</v>
      </c>
      <c r="N1076" s="133" t="s">
        <v>527</v>
      </c>
      <c r="O1076" s="137" t="str">
        <f t="shared" si="31"/>
        <v>Wilga_PL129</v>
      </c>
      <c r="P1076" s="138" t="s">
        <v>649</v>
      </c>
      <c r="Q1076" s="138" t="s">
        <v>475</v>
      </c>
      <c r="R1076" s="133">
        <v>5</v>
      </c>
      <c r="S1076" s="133" t="s">
        <v>79</v>
      </c>
    </row>
    <row r="1077" spans="13:19" s="133" customFormat="1" ht="12.75" hidden="1" x14ac:dyDescent="0.25">
      <c r="M1077" s="133" t="str">
        <f t="shared" si="32"/>
        <v>ubiegam sięMazowieckieWinnica_PL122</v>
      </c>
      <c r="N1077" s="133" t="s">
        <v>527</v>
      </c>
      <c r="O1077" s="137" t="str">
        <f t="shared" si="31"/>
        <v>Winnica_PL122</v>
      </c>
      <c r="P1077" s="138" t="s">
        <v>647</v>
      </c>
      <c r="Q1077" s="138" t="s">
        <v>384</v>
      </c>
      <c r="R1077" s="133">
        <v>5</v>
      </c>
      <c r="S1077" s="133" t="s">
        <v>79</v>
      </c>
    </row>
    <row r="1078" spans="13:19" s="133" customFormat="1" ht="12.75" hidden="1" x14ac:dyDescent="0.25">
      <c r="M1078" s="133" t="str">
        <f t="shared" si="32"/>
        <v>ubiegam sięMazowieckieWiśniew_PL122</v>
      </c>
      <c r="N1078" s="133" t="s">
        <v>527</v>
      </c>
      <c r="O1078" s="137" t="str">
        <f t="shared" si="31"/>
        <v>Wiśniew_PL122</v>
      </c>
      <c r="P1078" s="138" t="s">
        <v>647</v>
      </c>
      <c r="Q1078" s="138" t="s">
        <v>396</v>
      </c>
      <c r="R1078" s="133">
        <v>5</v>
      </c>
      <c r="S1078" s="133" t="s">
        <v>79</v>
      </c>
    </row>
    <row r="1079" spans="13:19" s="133" customFormat="1" ht="12.75" hidden="1" x14ac:dyDescent="0.25">
      <c r="M1079" s="133" t="str">
        <f t="shared" si="32"/>
        <v>ubiegam sięMazowieckieWiśniewo_PL121</v>
      </c>
      <c r="N1079" s="133" t="s">
        <v>527</v>
      </c>
      <c r="O1079" s="137" t="str">
        <f t="shared" si="31"/>
        <v>Wiśniewo_PL121</v>
      </c>
      <c r="P1079" s="138" t="s">
        <v>646</v>
      </c>
      <c r="Q1079" s="138" t="s">
        <v>300</v>
      </c>
      <c r="R1079" s="133">
        <v>5</v>
      </c>
      <c r="S1079" s="133" t="s">
        <v>79</v>
      </c>
    </row>
    <row r="1080" spans="13:19" s="133" customFormat="1" ht="12.75" hidden="1" x14ac:dyDescent="0.25">
      <c r="M1080" s="133" t="str">
        <f t="shared" si="32"/>
        <v>ubiegam sięMazowieckieWodynie_PL122</v>
      </c>
      <c r="N1080" s="133" t="s">
        <v>527</v>
      </c>
      <c r="O1080" s="137" t="str">
        <f t="shared" si="31"/>
        <v>Wodynie_PL122</v>
      </c>
      <c r="P1080" s="138" t="s">
        <v>647</v>
      </c>
      <c r="Q1080" s="138" t="s">
        <v>397</v>
      </c>
      <c r="R1080" s="133">
        <v>5</v>
      </c>
      <c r="S1080" s="133" t="s">
        <v>79</v>
      </c>
    </row>
    <row r="1081" spans="13:19" s="133" customFormat="1" ht="12.75" hidden="1" x14ac:dyDescent="0.25">
      <c r="M1081" s="133" t="str">
        <f t="shared" si="32"/>
        <v>ubiegam sięMazowieckieWolanów_PL128</v>
      </c>
      <c r="N1081" s="133" t="s">
        <v>527</v>
      </c>
      <c r="O1081" s="137" t="str">
        <f t="shared" si="31"/>
        <v>Wolanów_PL128</v>
      </c>
      <c r="P1081" s="138" t="s">
        <v>648</v>
      </c>
      <c r="Q1081" s="138" t="s">
        <v>455</v>
      </c>
      <c r="R1081" s="133">
        <v>5</v>
      </c>
      <c r="S1081" s="133" t="s">
        <v>79</v>
      </c>
    </row>
    <row r="1082" spans="13:19" s="133" customFormat="1" ht="12.75" hidden="1" x14ac:dyDescent="0.25">
      <c r="M1082" s="133" t="str">
        <f t="shared" si="32"/>
        <v>ubiegam sięMazowieckieWyszogród_PL121</v>
      </c>
      <c r="N1082" s="133" t="s">
        <v>527</v>
      </c>
      <c r="O1082" s="137" t="str">
        <f t="shared" si="31"/>
        <v>Wyszogród_PL121</v>
      </c>
      <c r="P1082" s="138" t="s">
        <v>646</v>
      </c>
      <c r="Q1082" s="138" t="s">
        <v>315</v>
      </c>
      <c r="R1082" s="133">
        <v>5</v>
      </c>
      <c r="S1082" s="133" t="s">
        <v>79</v>
      </c>
    </row>
    <row r="1083" spans="13:19" s="133" customFormat="1" ht="12.75" hidden="1" x14ac:dyDescent="0.25">
      <c r="M1083" s="133" t="str">
        <f t="shared" si="32"/>
        <v>ubiegam sięMazowieckieWyśmierzyce_PL128</v>
      </c>
      <c r="N1083" s="133" t="s">
        <v>527</v>
      </c>
      <c r="O1083" s="137" t="str">
        <f t="shared" si="31"/>
        <v>Wyśmierzyce_PL128</v>
      </c>
      <c r="P1083" s="138" t="s">
        <v>648</v>
      </c>
      <c r="Q1083" s="138" t="s">
        <v>424</v>
      </c>
      <c r="R1083" s="133">
        <v>5</v>
      </c>
      <c r="S1083" s="133" t="s">
        <v>79</v>
      </c>
    </row>
    <row r="1084" spans="13:19" s="133" customFormat="1" ht="12.75" hidden="1" x14ac:dyDescent="0.25">
      <c r="M1084" s="133" t="str">
        <f t="shared" si="32"/>
        <v>ubiegam sięMazowieckieZabrodzie_PL122</v>
      </c>
      <c r="N1084" s="133" t="s">
        <v>527</v>
      </c>
      <c r="O1084" s="137" t="str">
        <f t="shared" si="31"/>
        <v>Zabrodzie_PL122</v>
      </c>
      <c r="P1084" s="138" t="s">
        <v>647</v>
      </c>
      <c r="Q1084" s="138" t="s">
        <v>419</v>
      </c>
      <c r="R1084" s="133">
        <v>5</v>
      </c>
      <c r="S1084" s="133" t="s">
        <v>79</v>
      </c>
    </row>
    <row r="1085" spans="13:19" s="133" customFormat="1" ht="12.75" hidden="1" x14ac:dyDescent="0.25">
      <c r="M1085" s="133" t="str">
        <f t="shared" si="32"/>
        <v>ubiegam sięMazowieckieZakroczym_PL129</v>
      </c>
      <c r="N1085" s="133" t="s">
        <v>527</v>
      </c>
      <c r="O1085" s="137" t="str">
        <f t="shared" si="31"/>
        <v>Zakroczym_PL129</v>
      </c>
      <c r="P1085" s="138" t="s">
        <v>649</v>
      </c>
      <c r="Q1085" s="138" t="s">
        <v>491</v>
      </c>
      <c r="R1085" s="133">
        <v>5</v>
      </c>
      <c r="S1085" s="133" t="s">
        <v>79</v>
      </c>
    </row>
    <row r="1086" spans="13:19" s="133" customFormat="1" ht="12.75" hidden="1" x14ac:dyDescent="0.25">
      <c r="M1086" s="133" t="str">
        <f t="shared" si="32"/>
        <v>ubiegam sięMazowieckieZakrzew_PL128</v>
      </c>
      <c r="N1086" s="133" t="s">
        <v>527</v>
      </c>
      <c r="O1086" s="137" t="str">
        <f t="shared" si="31"/>
        <v>Zakrzew_PL128</v>
      </c>
      <c r="P1086" s="138" t="s">
        <v>648</v>
      </c>
      <c r="Q1086" s="138" t="s">
        <v>456</v>
      </c>
      <c r="R1086" s="133">
        <v>5</v>
      </c>
      <c r="S1086" s="133" t="s">
        <v>79</v>
      </c>
    </row>
    <row r="1087" spans="13:19" s="133" customFormat="1" ht="12.75" hidden="1" x14ac:dyDescent="0.25">
      <c r="M1087" s="133" t="str">
        <f t="shared" si="32"/>
        <v>ubiegam sięMazowieckieZałuski_PL121</v>
      </c>
      <c r="N1087" s="133" t="s">
        <v>527</v>
      </c>
      <c r="O1087" s="137" t="str">
        <f t="shared" si="31"/>
        <v>Załuski_PL121</v>
      </c>
      <c r="P1087" s="138" t="s">
        <v>646</v>
      </c>
      <c r="Q1087" s="138" t="s">
        <v>325</v>
      </c>
      <c r="R1087" s="133">
        <v>5</v>
      </c>
      <c r="S1087" s="133" t="s">
        <v>79</v>
      </c>
    </row>
    <row r="1088" spans="13:19" s="133" customFormat="1" ht="12.75" hidden="1" x14ac:dyDescent="0.25">
      <c r="M1088" s="133" t="str">
        <f t="shared" si="32"/>
        <v>ubiegam sięMazowieckieZaręby Kościelne_PL122</v>
      </c>
      <c r="N1088" s="133" t="s">
        <v>527</v>
      </c>
      <c r="O1088" s="137" t="str">
        <f t="shared" si="31"/>
        <v>Zaręby Kościelne_PL122</v>
      </c>
      <c r="P1088" s="138" t="s">
        <v>647</v>
      </c>
      <c r="Q1088" s="138" t="s">
        <v>373</v>
      </c>
      <c r="R1088" s="133">
        <v>5</v>
      </c>
      <c r="S1088" s="133" t="s">
        <v>79</v>
      </c>
    </row>
    <row r="1089" spans="13:19" s="133" customFormat="1" ht="12.75" hidden="1" x14ac:dyDescent="0.25">
      <c r="M1089" s="133" t="str">
        <f t="shared" si="32"/>
        <v>ubiegam sięMazowieckieZatory_PL122</v>
      </c>
      <c r="N1089" s="133" t="s">
        <v>527</v>
      </c>
      <c r="O1089" s="137" t="str">
        <f t="shared" si="31"/>
        <v>Zatory_PL122</v>
      </c>
      <c r="P1089" s="138" t="s">
        <v>647</v>
      </c>
      <c r="Q1089" s="138" t="s">
        <v>385</v>
      </c>
      <c r="R1089" s="133">
        <v>5</v>
      </c>
      <c r="S1089" s="133" t="s">
        <v>79</v>
      </c>
    </row>
    <row r="1090" spans="13:19" s="133" customFormat="1" ht="12.75" hidden="1" x14ac:dyDescent="0.25">
      <c r="M1090" s="133" t="str">
        <f t="shared" si="32"/>
        <v>ubiegam sięMazowieckieZawidz_PL121</v>
      </c>
      <c r="N1090" s="133" t="s">
        <v>527</v>
      </c>
      <c r="O1090" s="137" t="str">
        <f t="shared" si="31"/>
        <v>Zawidz_PL121</v>
      </c>
      <c r="P1090" s="138" t="s">
        <v>646</v>
      </c>
      <c r="Q1090" s="138" t="s">
        <v>331</v>
      </c>
      <c r="R1090" s="133">
        <v>5</v>
      </c>
      <c r="S1090" s="133" t="s">
        <v>79</v>
      </c>
    </row>
    <row r="1091" spans="13:19" s="133" customFormat="1" ht="12.75" hidden="1" x14ac:dyDescent="0.25">
      <c r="M1091" s="133" t="str">
        <f t="shared" si="32"/>
        <v>ubiegam sięMazowieckieZbuczyn_PL122</v>
      </c>
      <c r="N1091" s="133" t="s">
        <v>527</v>
      </c>
      <c r="O1091" s="137" t="str">
        <f t="shared" si="31"/>
        <v>Zbuczyn_PL122</v>
      </c>
      <c r="P1091" s="138" t="s">
        <v>647</v>
      </c>
      <c r="Q1091" s="138" t="s">
        <v>398</v>
      </c>
      <c r="R1091" s="133">
        <v>5</v>
      </c>
      <c r="S1091" s="133" t="s">
        <v>79</v>
      </c>
    </row>
    <row r="1092" spans="13:19" s="133" customFormat="1" ht="12.75" hidden="1" x14ac:dyDescent="0.25">
      <c r="M1092" s="133" t="str">
        <f t="shared" si="32"/>
        <v>ubiegam sięMazowieckieZwoleń_PL128</v>
      </c>
      <c r="N1092" s="133" t="s">
        <v>527</v>
      </c>
      <c r="O1092" s="137" t="str">
        <f t="shared" si="31"/>
        <v>Zwoleń_PL128</v>
      </c>
      <c r="P1092" s="138" t="s">
        <v>648</v>
      </c>
      <c r="Q1092" s="138" t="s">
        <v>465</v>
      </c>
      <c r="R1092" s="133">
        <v>5</v>
      </c>
      <c r="S1092" s="133" t="s">
        <v>79</v>
      </c>
    </row>
    <row r="1093" spans="13:19" s="133" customFormat="1" ht="12.75" hidden="1" x14ac:dyDescent="0.25">
      <c r="M1093" s="133" t="str">
        <f t="shared" si="32"/>
        <v>ubiegam sięMazowieckieŻabia Wola_PL12A</v>
      </c>
      <c r="N1093" s="133" t="s">
        <v>527</v>
      </c>
      <c r="O1093" s="137" t="str">
        <f t="shared" ref="O1093:O1156" si="33">Q1093&amp;P1093</f>
        <v>Żabia Wola_PL12A</v>
      </c>
      <c r="P1093" s="138" t="s">
        <v>650</v>
      </c>
      <c r="Q1093" s="138" t="s">
        <v>502</v>
      </c>
      <c r="R1093" s="133">
        <v>5</v>
      </c>
      <c r="S1093" s="133" t="s">
        <v>79</v>
      </c>
    </row>
    <row r="1094" spans="13:19" s="133" customFormat="1" ht="12.75" hidden="1" x14ac:dyDescent="0.25">
      <c r="M1094" s="133" t="str">
        <f t="shared" ref="M1094:M1157" si="34">S1094&amp;N1094&amp;O1094</f>
        <v>ubiegam sięMazowieckieŻelechów_PL129</v>
      </c>
      <c r="N1094" s="133" t="s">
        <v>527</v>
      </c>
      <c r="O1094" s="137" t="str">
        <f t="shared" si="33"/>
        <v>Żelechów_PL129</v>
      </c>
      <c r="P1094" s="138" t="s">
        <v>649</v>
      </c>
      <c r="Q1094" s="138" t="s">
        <v>476</v>
      </c>
      <c r="R1094" s="133">
        <v>5</v>
      </c>
      <c r="S1094" s="133" t="s">
        <v>79</v>
      </c>
    </row>
    <row r="1095" spans="13:19" s="133" customFormat="1" ht="12.75" hidden="1" x14ac:dyDescent="0.25">
      <c r="M1095" s="133" t="str">
        <f t="shared" si="34"/>
        <v>ubiegam sięMazowieckieŻuromin_PL121</v>
      </c>
      <c r="N1095" s="133" t="s">
        <v>527</v>
      </c>
      <c r="O1095" s="137" t="str">
        <f t="shared" si="33"/>
        <v>Żuromin_PL121</v>
      </c>
      <c r="P1095" s="138" t="s">
        <v>646</v>
      </c>
      <c r="Q1095" s="138" t="s">
        <v>337</v>
      </c>
      <c r="R1095" s="133">
        <v>5</v>
      </c>
      <c r="S1095" s="133" t="s">
        <v>79</v>
      </c>
    </row>
    <row r="1096" spans="13:19" s="133" customFormat="1" ht="12.75" hidden="1" x14ac:dyDescent="0.25">
      <c r="M1096" s="133" t="str">
        <f t="shared" si="34"/>
        <v>ubiegam sięOpolskieBaborów_PL522</v>
      </c>
      <c r="N1096" s="133" t="s">
        <v>1708</v>
      </c>
      <c r="O1096" s="137" t="str">
        <f t="shared" si="33"/>
        <v>Baborów_PL522</v>
      </c>
      <c r="P1096" s="138" t="s">
        <v>1767</v>
      </c>
      <c r="Q1096" s="138" t="s">
        <v>1730</v>
      </c>
      <c r="R1096" s="133">
        <v>5</v>
      </c>
      <c r="S1096" s="133" t="s">
        <v>79</v>
      </c>
    </row>
    <row r="1097" spans="13:19" s="133" customFormat="1" ht="12.75" hidden="1" x14ac:dyDescent="0.25">
      <c r="M1097" s="133" t="str">
        <f t="shared" si="34"/>
        <v>ubiegam sięOpolskieBiała_PL521</v>
      </c>
      <c r="N1097" s="133" t="s">
        <v>1708</v>
      </c>
      <c r="O1097" s="137" t="str">
        <f t="shared" si="33"/>
        <v>Biała_PL521</v>
      </c>
      <c r="P1097" s="138" t="s">
        <v>1766</v>
      </c>
      <c r="Q1097" s="138" t="s">
        <v>220</v>
      </c>
      <c r="R1097" s="133">
        <v>5</v>
      </c>
      <c r="S1097" s="133" t="s">
        <v>79</v>
      </c>
    </row>
    <row r="1098" spans="13:19" s="133" customFormat="1" ht="12.75" hidden="1" x14ac:dyDescent="0.25">
      <c r="M1098" s="133" t="str">
        <f t="shared" si="34"/>
        <v>ubiegam sięOpolskieBierawa_PL522</v>
      </c>
      <c r="N1098" s="133" t="s">
        <v>1708</v>
      </c>
      <c r="O1098" s="137" t="str">
        <f t="shared" si="33"/>
        <v>Bierawa_PL522</v>
      </c>
      <c r="P1098" s="138" t="s">
        <v>1767</v>
      </c>
      <c r="Q1098" s="138" t="s">
        <v>1734</v>
      </c>
      <c r="R1098" s="133">
        <v>5</v>
      </c>
      <c r="S1098" s="133" t="s">
        <v>79</v>
      </c>
    </row>
    <row r="1099" spans="13:19" s="133" customFormat="1" ht="12.75" hidden="1" x14ac:dyDescent="0.25">
      <c r="M1099" s="133" t="str">
        <f t="shared" si="34"/>
        <v>ubiegam sięOpolskieBranice_PL522</v>
      </c>
      <c r="N1099" s="133" t="s">
        <v>1708</v>
      </c>
      <c r="O1099" s="137" t="str">
        <f t="shared" si="33"/>
        <v>Branice_PL522</v>
      </c>
      <c r="P1099" s="138" t="s">
        <v>1767</v>
      </c>
      <c r="Q1099" s="138" t="s">
        <v>1731</v>
      </c>
      <c r="R1099" s="133">
        <v>5</v>
      </c>
      <c r="S1099" s="133" t="s">
        <v>79</v>
      </c>
    </row>
    <row r="1100" spans="13:19" s="133" customFormat="1" ht="12.75" hidden="1" x14ac:dyDescent="0.25">
      <c r="M1100" s="133" t="str">
        <f t="shared" si="34"/>
        <v>ubiegam sięOpolskieByczyna_PL521</v>
      </c>
      <c r="N1100" s="133" t="s">
        <v>1708</v>
      </c>
      <c r="O1100" s="137" t="str">
        <f t="shared" si="33"/>
        <v>Byczyna_PL521</v>
      </c>
      <c r="P1100" s="138" t="s">
        <v>1766</v>
      </c>
      <c r="Q1100" s="138" t="s">
        <v>1713</v>
      </c>
      <c r="R1100" s="133">
        <v>5</v>
      </c>
      <c r="S1100" s="133" t="s">
        <v>79</v>
      </c>
    </row>
    <row r="1101" spans="13:19" s="133" customFormat="1" ht="12.75" hidden="1" x14ac:dyDescent="0.25">
      <c r="M1101" s="133" t="str">
        <f t="shared" si="34"/>
        <v>ubiegam sięOpolskieChrząstowice_PL522</v>
      </c>
      <c r="N1101" s="133" t="s">
        <v>1708</v>
      </c>
      <c r="O1101" s="137" t="str">
        <f t="shared" si="33"/>
        <v>Chrząstowice_PL522</v>
      </c>
      <c r="P1101" s="138" t="s">
        <v>1767</v>
      </c>
      <c r="Q1101" s="138" t="s">
        <v>1748</v>
      </c>
      <c r="R1101" s="133">
        <v>5</v>
      </c>
      <c r="S1101" s="133" t="s">
        <v>79</v>
      </c>
    </row>
    <row r="1102" spans="13:19" s="133" customFormat="1" ht="12.75" hidden="1" x14ac:dyDescent="0.25">
      <c r="M1102" s="133" t="str">
        <f t="shared" si="34"/>
        <v>ubiegam sięOpolskieCisek_PL522</v>
      </c>
      <c r="N1102" s="133" t="s">
        <v>1708</v>
      </c>
      <c r="O1102" s="137" t="str">
        <f t="shared" si="33"/>
        <v>Cisek_PL522</v>
      </c>
      <c r="P1102" s="138" t="s">
        <v>1767</v>
      </c>
      <c r="Q1102" s="138" t="s">
        <v>1735</v>
      </c>
      <c r="R1102" s="133">
        <v>5</v>
      </c>
      <c r="S1102" s="133" t="s">
        <v>79</v>
      </c>
    </row>
    <row r="1103" spans="13:19" s="133" customFormat="1" ht="12.75" hidden="1" x14ac:dyDescent="0.25">
      <c r="M1103" s="133" t="str">
        <f t="shared" si="34"/>
        <v>ubiegam sięOpolskieDąbrowa_PL522</v>
      </c>
      <c r="N1103" s="133" t="s">
        <v>1708</v>
      </c>
      <c r="O1103" s="137" t="str">
        <f t="shared" si="33"/>
        <v>Dąbrowa_PL522</v>
      </c>
      <c r="P1103" s="138" t="s">
        <v>1767</v>
      </c>
      <c r="Q1103" s="138" t="s">
        <v>1749</v>
      </c>
      <c r="R1103" s="133">
        <v>5</v>
      </c>
      <c r="S1103" s="133" t="s">
        <v>79</v>
      </c>
    </row>
    <row r="1104" spans="13:19" s="133" customFormat="1" ht="12.75" hidden="1" x14ac:dyDescent="0.25">
      <c r="M1104" s="133" t="str">
        <f t="shared" si="34"/>
        <v>ubiegam sięOpolskieDobrodzień_PL522</v>
      </c>
      <c r="N1104" s="133" t="s">
        <v>1708</v>
      </c>
      <c r="O1104" s="137" t="str">
        <f t="shared" si="33"/>
        <v>Dobrodzień_PL522</v>
      </c>
      <c r="P1104" s="138" t="s">
        <v>1767</v>
      </c>
      <c r="Q1104" s="138" t="s">
        <v>1742</v>
      </c>
      <c r="R1104" s="133">
        <v>5</v>
      </c>
      <c r="S1104" s="133" t="s">
        <v>79</v>
      </c>
    </row>
    <row r="1105" spans="13:19" s="133" customFormat="1" ht="12.75" hidden="1" x14ac:dyDescent="0.25">
      <c r="M1105" s="133" t="str">
        <f t="shared" si="34"/>
        <v>ubiegam sięOpolskieDobrzeń Wielki_PL522</v>
      </c>
      <c r="N1105" s="133" t="s">
        <v>1708</v>
      </c>
      <c r="O1105" s="137" t="str">
        <f t="shared" si="33"/>
        <v>Dobrzeń Wielki_PL522</v>
      </c>
      <c r="P1105" s="138" t="s">
        <v>1767</v>
      </c>
      <c r="Q1105" s="138" t="s">
        <v>1750</v>
      </c>
      <c r="R1105" s="133">
        <v>5</v>
      </c>
      <c r="S1105" s="133" t="s">
        <v>79</v>
      </c>
    </row>
    <row r="1106" spans="13:19" s="133" customFormat="1" ht="12.75" hidden="1" x14ac:dyDescent="0.25">
      <c r="M1106" s="133" t="str">
        <f t="shared" si="34"/>
        <v>ubiegam sięOpolskieDomaszowice_PL521</v>
      </c>
      <c r="N1106" s="133" t="s">
        <v>1708</v>
      </c>
      <c r="O1106" s="137" t="str">
        <f t="shared" si="33"/>
        <v>Domaszowice_PL521</v>
      </c>
      <c r="P1106" s="138" t="s">
        <v>1766</v>
      </c>
      <c r="Q1106" s="138" t="s">
        <v>1716</v>
      </c>
      <c r="R1106" s="133">
        <v>5</v>
      </c>
      <c r="S1106" s="133" t="s">
        <v>79</v>
      </c>
    </row>
    <row r="1107" spans="13:19" s="133" customFormat="1" ht="12.75" hidden="1" x14ac:dyDescent="0.25">
      <c r="M1107" s="133" t="str">
        <f t="shared" si="34"/>
        <v>ubiegam sięOpolskieGłogówek_PL521</v>
      </c>
      <c r="N1107" s="133" t="s">
        <v>1708</v>
      </c>
      <c r="O1107" s="137" t="str">
        <f t="shared" si="33"/>
        <v>Głogówek_PL521</v>
      </c>
      <c r="P1107" s="138" t="s">
        <v>1766</v>
      </c>
      <c r="Q1107" s="138" t="s">
        <v>1729</v>
      </c>
      <c r="R1107" s="133">
        <v>5</v>
      </c>
      <c r="S1107" s="133" t="s">
        <v>79</v>
      </c>
    </row>
    <row r="1108" spans="13:19" s="133" customFormat="1" ht="12.75" hidden="1" x14ac:dyDescent="0.25">
      <c r="M1108" s="133" t="str">
        <f t="shared" si="34"/>
        <v>ubiegam sięOpolskieGłubczyce_PL522</v>
      </c>
      <c r="N1108" s="133" t="s">
        <v>1708</v>
      </c>
      <c r="O1108" s="137" t="str">
        <f t="shared" si="33"/>
        <v>Głubczyce_PL522</v>
      </c>
      <c r="P1108" s="138" t="s">
        <v>1767</v>
      </c>
      <c r="Q1108" s="138" t="s">
        <v>1732</v>
      </c>
      <c r="R1108" s="133">
        <v>5</v>
      </c>
      <c r="S1108" s="133" t="s">
        <v>79</v>
      </c>
    </row>
    <row r="1109" spans="13:19" s="133" customFormat="1" ht="12.75" hidden="1" x14ac:dyDescent="0.25">
      <c r="M1109" s="133" t="str">
        <f t="shared" si="34"/>
        <v>ubiegam sięOpolskieGłuchołazy_PL521</v>
      </c>
      <c r="N1109" s="133" t="s">
        <v>1708</v>
      </c>
      <c r="O1109" s="137" t="str">
        <f t="shared" si="33"/>
        <v>Głuchołazy_PL521</v>
      </c>
      <c r="P1109" s="138" t="s">
        <v>1766</v>
      </c>
      <c r="Q1109" s="138" t="s">
        <v>1720</v>
      </c>
      <c r="R1109" s="133">
        <v>5</v>
      </c>
      <c r="S1109" s="133" t="s">
        <v>79</v>
      </c>
    </row>
    <row r="1110" spans="13:19" s="133" customFormat="1" ht="12.75" hidden="1" x14ac:dyDescent="0.25">
      <c r="M1110" s="133" t="str">
        <f t="shared" si="34"/>
        <v>ubiegam sięOpolskieGogolin_PL522</v>
      </c>
      <c r="N1110" s="133" t="s">
        <v>1708</v>
      </c>
      <c r="O1110" s="137" t="str">
        <f t="shared" si="33"/>
        <v>Gogolin_PL522</v>
      </c>
      <c r="P1110" s="138" t="s">
        <v>1767</v>
      </c>
      <c r="Q1110" s="138" t="s">
        <v>1739</v>
      </c>
      <c r="R1110" s="133">
        <v>5</v>
      </c>
      <c r="S1110" s="133" t="s">
        <v>79</v>
      </c>
    </row>
    <row r="1111" spans="13:19" s="133" customFormat="1" ht="12.75" hidden="1" x14ac:dyDescent="0.25">
      <c r="M1111" s="133" t="str">
        <f t="shared" si="34"/>
        <v>ubiegam sięOpolskieGorzów Śląski_PL522</v>
      </c>
      <c r="N1111" s="133" t="s">
        <v>1708</v>
      </c>
      <c r="O1111" s="137" t="str">
        <f t="shared" si="33"/>
        <v>Gorzów Śląski_PL522</v>
      </c>
      <c r="P1111" s="138" t="s">
        <v>1767</v>
      </c>
      <c r="Q1111" s="138" t="s">
        <v>1743</v>
      </c>
      <c r="R1111" s="133">
        <v>5</v>
      </c>
      <c r="S1111" s="133" t="s">
        <v>79</v>
      </c>
    </row>
    <row r="1112" spans="13:19" s="133" customFormat="1" ht="12.75" hidden="1" x14ac:dyDescent="0.25">
      <c r="M1112" s="133" t="str">
        <f t="shared" si="34"/>
        <v>ubiegam sięOpolskieGrodków_PL521</v>
      </c>
      <c r="N1112" s="133" t="s">
        <v>1708</v>
      </c>
      <c r="O1112" s="137" t="str">
        <f t="shared" si="33"/>
        <v>Grodków_PL521</v>
      </c>
      <c r="P1112" s="138" t="s">
        <v>1766</v>
      </c>
      <c r="Q1112" s="138" t="s">
        <v>1710</v>
      </c>
      <c r="R1112" s="133">
        <v>5</v>
      </c>
      <c r="S1112" s="133" t="s">
        <v>79</v>
      </c>
    </row>
    <row r="1113" spans="13:19" s="133" customFormat="1" ht="12.75" hidden="1" x14ac:dyDescent="0.25">
      <c r="M1113" s="133" t="str">
        <f t="shared" si="34"/>
        <v>ubiegam sięOpolskieIzbicko_PL522</v>
      </c>
      <c r="N1113" s="133" t="s">
        <v>1708</v>
      </c>
      <c r="O1113" s="137" t="str">
        <f t="shared" si="33"/>
        <v>Izbicko_PL522</v>
      </c>
      <c r="P1113" s="138" t="s">
        <v>1767</v>
      </c>
      <c r="Q1113" s="138" t="s">
        <v>1761</v>
      </c>
      <c r="R1113" s="133">
        <v>5</v>
      </c>
      <c r="S1113" s="133" t="s">
        <v>79</v>
      </c>
    </row>
    <row r="1114" spans="13:19" s="133" customFormat="1" ht="12.75" hidden="1" x14ac:dyDescent="0.25">
      <c r="M1114" s="133" t="str">
        <f t="shared" si="34"/>
        <v>ubiegam sięOpolskieJemielnica_PL522</v>
      </c>
      <c r="N1114" s="133" t="s">
        <v>1708</v>
      </c>
      <c r="O1114" s="137" t="str">
        <f t="shared" si="33"/>
        <v>Jemielnica_PL522</v>
      </c>
      <c r="P1114" s="138" t="s">
        <v>1767</v>
      </c>
      <c r="Q1114" s="138" t="s">
        <v>1762</v>
      </c>
      <c r="R1114" s="133">
        <v>5</v>
      </c>
      <c r="S1114" s="133" t="s">
        <v>79</v>
      </c>
    </row>
    <row r="1115" spans="13:19" s="133" customFormat="1" ht="12.75" hidden="1" x14ac:dyDescent="0.25">
      <c r="M1115" s="133" t="str">
        <f t="shared" si="34"/>
        <v>ubiegam sięOpolskieKamiennik_PL521</v>
      </c>
      <c r="N1115" s="133" t="s">
        <v>1708</v>
      </c>
      <c r="O1115" s="137" t="str">
        <f t="shared" si="33"/>
        <v>Kamiennik_PL521</v>
      </c>
      <c r="P1115" s="138" t="s">
        <v>1766</v>
      </c>
      <c r="Q1115" s="138" t="s">
        <v>1721</v>
      </c>
      <c r="R1115" s="133">
        <v>5</v>
      </c>
      <c r="S1115" s="133" t="s">
        <v>79</v>
      </c>
    </row>
    <row r="1116" spans="13:19" s="133" customFormat="1" ht="12.75" hidden="1" x14ac:dyDescent="0.25">
      <c r="M1116" s="133" t="str">
        <f t="shared" si="34"/>
        <v>ubiegam sięOpolskieKietrz_PL522</v>
      </c>
      <c r="N1116" s="133" t="s">
        <v>1708</v>
      </c>
      <c r="O1116" s="137" t="str">
        <f t="shared" si="33"/>
        <v>Kietrz_PL522</v>
      </c>
      <c r="P1116" s="138" t="s">
        <v>1767</v>
      </c>
      <c r="Q1116" s="138" t="s">
        <v>1733</v>
      </c>
      <c r="R1116" s="133">
        <v>5</v>
      </c>
      <c r="S1116" s="133" t="s">
        <v>79</v>
      </c>
    </row>
    <row r="1117" spans="13:19" s="133" customFormat="1" ht="12.75" hidden="1" x14ac:dyDescent="0.25">
      <c r="M1117" s="133" t="str">
        <f t="shared" si="34"/>
        <v>ubiegam sięOpolskieKolonowskie_PL522</v>
      </c>
      <c r="N1117" s="133" t="s">
        <v>1708</v>
      </c>
      <c r="O1117" s="137" t="str">
        <f t="shared" si="33"/>
        <v>Kolonowskie_PL522</v>
      </c>
      <c r="P1117" s="138" t="s">
        <v>1767</v>
      </c>
      <c r="Q1117" s="138" t="s">
        <v>1763</v>
      </c>
      <c r="R1117" s="133">
        <v>5</v>
      </c>
      <c r="S1117" s="133" t="s">
        <v>79</v>
      </c>
    </row>
    <row r="1118" spans="13:19" s="133" customFormat="1" ht="12.75" hidden="1" x14ac:dyDescent="0.25">
      <c r="M1118" s="133" t="str">
        <f t="shared" si="34"/>
        <v>ubiegam sięOpolskieKomprachcice_PL522</v>
      </c>
      <c r="N1118" s="133" t="s">
        <v>1708</v>
      </c>
      <c r="O1118" s="137" t="str">
        <f t="shared" si="33"/>
        <v>Komprachcice_PL522</v>
      </c>
      <c r="P1118" s="138" t="s">
        <v>1767</v>
      </c>
      <c r="Q1118" s="138" t="s">
        <v>1751</v>
      </c>
      <c r="R1118" s="133">
        <v>5</v>
      </c>
      <c r="S1118" s="133" t="s">
        <v>79</v>
      </c>
    </row>
    <row r="1119" spans="13:19" s="133" customFormat="1" ht="12.75" hidden="1" x14ac:dyDescent="0.25">
      <c r="M1119" s="133" t="str">
        <f t="shared" si="34"/>
        <v>ubiegam sięOpolskieKorfantów_PL521</v>
      </c>
      <c r="N1119" s="133" t="s">
        <v>1708</v>
      </c>
      <c r="O1119" s="137" t="str">
        <f t="shared" si="33"/>
        <v>Korfantów_PL521</v>
      </c>
      <c r="P1119" s="138" t="s">
        <v>1766</v>
      </c>
      <c r="Q1119" s="138" t="s">
        <v>1722</v>
      </c>
      <c r="R1119" s="133">
        <v>5</v>
      </c>
      <c r="S1119" s="133" t="s">
        <v>79</v>
      </c>
    </row>
    <row r="1120" spans="13:19" s="133" customFormat="1" ht="12.75" hidden="1" x14ac:dyDescent="0.25">
      <c r="M1120" s="133" t="str">
        <f t="shared" si="34"/>
        <v>ubiegam sięOpolskieLasowice Wielkie_PL521</v>
      </c>
      <c r="N1120" s="133" t="s">
        <v>1708</v>
      </c>
      <c r="O1120" s="137" t="str">
        <f t="shared" si="33"/>
        <v>Lasowice Wielkie_PL521</v>
      </c>
      <c r="P1120" s="138" t="s">
        <v>1766</v>
      </c>
      <c r="Q1120" s="138" t="s">
        <v>1714</v>
      </c>
      <c r="R1120" s="133">
        <v>5</v>
      </c>
      <c r="S1120" s="133" t="s">
        <v>79</v>
      </c>
    </row>
    <row r="1121" spans="13:19" s="133" customFormat="1" ht="12.75" hidden="1" x14ac:dyDescent="0.25">
      <c r="M1121" s="133" t="str">
        <f t="shared" si="34"/>
        <v>ubiegam sięOpolskieLeśnica_PL522</v>
      </c>
      <c r="N1121" s="133" t="s">
        <v>1708</v>
      </c>
      <c r="O1121" s="137" t="str">
        <f t="shared" si="33"/>
        <v>Leśnica_PL522</v>
      </c>
      <c r="P1121" s="138" t="s">
        <v>1767</v>
      </c>
      <c r="Q1121" s="138" t="s">
        <v>1764</v>
      </c>
      <c r="R1121" s="133">
        <v>5</v>
      </c>
      <c r="S1121" s="133" t="s">
        <v>79</v>
      </c>
    </row>
    <row r="1122" spans="13:19" s="133" customFormat="1" ht="12.75" hidden="1" x14ac:dyDescent="0.25">
      <c r="M1122" s="133" t="str">
        <f t="shared" si="34"/>
        <v>ubiegam sięOpolskieLewin Brzeski_PL521</v>
      </c>
      <c r="N1122" s="133" t="s">
        <v>1708</v>
      </c>
      <c r="O1122" s="137" t="str">
        <f t="shared" si="33"/>
        <v>Lewin Brzeski_PL521</v>
      </c>
      <c r="P1122" s="138" t="s">
        <v>1766</v>
      </c>
      <c r="Q1122" s="138" t="s">
        <v>1711</v>
      </c>
      <c r="R1122" s="133">
        <v>5</v>
      </c>
      <c r="S1122" s="133" t="s">
        <v>79</v>
      </c>
    </row>
    <row r="1123" spans="13:19" s="133" customFormat="1" ht="12.75" hidden="1" x14ac:dyDescent="0.25">
      <c r="M1123" s="133" t="str">
        <f t="shared" si="34"/>
        <v>ubiegam sięOpolskieLubrza_PL521</v>
      </c>
      <c r="N1123" s="133" t="s">
        <v>1708</v>
      </c>
      <c r="O1123" s="137" t="str">
        <f t="shared" si="33"/>
        <v>Lubrza_PL521</v>
      </c>
      <c r="P1123" s="138" t="s">
        <v>1766</v>
      </c>
      <c r="Q1123" s="138" t="s">
        <v>1548</v>
      </c>
      <c r="R1123" s="133">
        <v>5</v>
      </c>
      <c r="S1123" s="133" t="s">
        <v>79</v>
      </c>
    </row>
    <row r="1124" spans="13:19" s="133" customFormat="1" ht="12.75" hidden="1" x14ac:dyDescent="0.25">
      <c r="M1124" s="133" t="str">
        <f t="shared" si="34"/>
        <v>ubiegam sięOpolskieLubsza_PL521</v>
      </c>
      <c r="N1124" s="133" t="s">
        <v>1708</v>
      </c>
      <c r="O1124" s="137" t="str">
        <f t="shared" si="33"/>
        <v>Lubsza_PL521</v>
      </c>
      <c r="P1124" s="138" t="s">
        <v>1766</v>
      </c>
      <c r="Q1124" s="138" t="s">
        <v>1712</v>
      </c>
      <c r="R1124" s="133">
        <v>5</v>
      </c>
      <c r="S1124" s="133" t="s">
        <v>79</v>
      </c>
    </row>
    <row r="1125" spans="13:19" s="133" customFormat="1" ht="12.75" hidden="1" x14ac:dyDescent="0.25">
      <c r="M1125" s="133" t="str">
        <f t="shared" si="34"/>
        <v>ubiegam sięOpolskieŁambinowice_PL521</v>
      </c>
      <c r="N1125" s="133" t="s">
        <v>1708</v>
      </c>
      <c r="O1125" s="137" t="str">
        <f t="shared" si="33"/>
        <v>Łambinowice_PL521</v>
      </c>
      <c r="P1125" s="138" t="s">
        <v>1766</v>
      </c>
      <c r="Q1125" s="138" t="s">
        <v>1723</v>
      </c>
      <c r="R1125" s="133">
        <v>5</v>
      </c>
      <c r="S1125" s="133" t="s">
        <v>79</v>
      </c>
    </row>
    <row r="1126" spans="13:19" s="133" customFormat="1" ht="12.75" hidden="1" x14ac:dyDescent="0.25">
      <c r="M1126" s="133" t="str">
        <f t="shared" si="34"/>
        <v>ubiegam sięOpolskieŁubniany_PL522</v>
      </c>
      <c r="N1126" s="133" t="s">
        <v>1708</v>
      </c>
      <c r="O1126" s="137" t="str">
        <f t="shared" si="33"/>
        <v>Łubniany_PL522</v>
      </c>
      <c r="P1126" s="138" t="s">
        <v>1767</v>
      </c>
      <c r="Q1126" s="138" t="s">
        <v>1752</v>
      </c>
      <c r="R1126" s="133">
        <v>5</v>
      </c>
      <c r="S1126" s="133" t="s">
        <v>79</v>
      </c>
    </row>
    <row r="1127" spans="13:19" s="133" customFormat="1" ht="12.75" hidden="1" x14ac:dyDescent="0.25">
      <c r="M1127" s="133" t="str">
        <f t="shared" si="34"/>
        <v>ubiegam sięOpolskieMurów_PL522</v>
      </c>
      <c r="N1127" s="133" t="s">
        <v>1708</v>
      </c>
      <c r="O1127" s="137" t="str">
        <f t="shared" si="33"/>
        <v>Murów_PL522</v>
      </c>
      <c r="P1127" s="138" t="s">
        <v>1767</v>
      </c>
      <c r="Q1127" s="138" t="s">
        <v>1753</v>
      </c>
      <c r="R1127" s="133">
        <v>5</v>
      </c>
      <c r="S1127" s="133" t="s">
        <v>79</v>
      </c>
    </row>
    <row r="1128" spans="13:19" s="133" customFormat="1" ht="12.75" hidden="1" x14ac:dyDescent="0.25">
      <c r="M1128" s="133" t="str">
        <f t="shared" si="34"/>
        <v>ubiegam sięOpolskieNamysłów_PL521</v>
      </c>
      <c r="N1128" s="133" t="s">
        <v>1708</v>
      </c>
      <c r="O1128" s="137" t="str">
        <f t="shared" si="33"/>
        <v>Namysłów_PL521</v>
      </c>
      <c r="P1128" s="138" t="s">
        <v>1766</v>
      </c>
      <c r="Q1128" s="138" t="s">
        <v>1717</v>
      </c>
      <c r="R1128" s="133">
        <v>5</v>
      </c>
      <c r="S1128" s="133" t="s">
        <v>79</v>
      </c>
    </row>
    <row r="1129" spans="13:19" s="133" customFormat="1" ht="12.75" hidden="1" x14ac:dyDescent="0.25">
      <c r="M1129" s="133" t="str">
        <f t="shared" si="34"/>
        <v>ubiegam sięOpolskieNiemodlin_PL522</v>
      </c>
      <c r="N1129" s="133" t="s">
        <v>1708</v>
      </c>
      <c r="O1129" s="137" t="str">
        <f t="shared" si="33"/>
        <v>Niemodlin_PL522</v>
      </c>
      <c r="P1129" s="138" t="s">
        <v>1767</v>
      </c>
      <c r="Q1129" s="138" t="s">
        <v>1754</v>
      </c>
      <c r="R1129" s="133">
        <v>5</v>
      </c>
      <c r="S1129" s="133" t="s">
        <v>79</v>
      </c>
    </row>
    <row r="1130" spans="13:19" s="133" customFormat="1" ht="12.75" hidden="1" x14ac:dyDescent="0.25">
      <c r="M1130" s="133" t="str">
        <f t="shared" si="34"/>
        <v>ubiegam sięOpolskieNysa_PL521</v>
      </c>
      <c r="N1130" s="133" t="s">
        <v>1708</v>
      </c>
      <c r="O1130" s="137" t="str">
        <f t="shared" si="33"/>
        <v>Nysa_PL521</v>
      </c>
      <c r="P1130" s="138" t="s">
        <v>1766</v>
      </c>
      <c r="Q1130" s="138" t="s">
        <v>1724</v>
      </c>
      <c r="R1130" s="133">
        <v>5</v>
      </c>
      <c r="S1130" s="133" t="s">
        <v>79</v>
      </c>
    </row>
    <row r="1131" spans="13:19" s="133" customFormat="1" ht="12.75" hidden="1" x14ac:dyDescent="0.25">
      <c r="M1131" s="133" t="str">
        <f t="shared" si="34"/>
        <v>ubiegam sięOpolskieOlesno_PL522</v>
      </c>
      <c r="N1131" s="133" t="s">
        <v>1708</v>
      </c>
      <c r="O1131" s="137" t="str">
        <f t="shared" si="33"/>
        <v>Olesno_PL522</v>
      </c>
      <c r="P1131" s="138" t="s">
        <v>1767</v>
      </c>
      <c r="Q1131" s="138" t="s">
        <v>625</v>
      </c>
      <c r="R1131" s="133">
        <v>5</v>
      </c>
      <c r="S1131" s="133" t="s">
        <v>79</v>
      </c>
    </row>
    <row r="1132" spans="13:19" s="133" customFormat="1" ht="12.75" hidden="1" x14ac:dyDescent="0.25">
      <c r="M1132" s="133" t="str">
        <f t="shared" si="34"/>
        <v>ubiegam sięOpolskieOlszanka_PL521</v>
      </c>
      <c r="N1132" s="133" t="s">
        <v>1708</v>
      </c>
      <c r="O1132" s="137" t="str">
        <f t="shared" si="33"/>
        <v>Olszanka_PL521</v>
      </c>
      <c r="P1132" s="138" t="s">
        <v>1766</v>
      </c>
      <c r="Q1132" s="138" t="s">
        <v>340</v>
      </c>
      <c r="R1132" s="133">
        <v>5</v>
      </c>
      <c r="S1132" s="133" t="s">
        <v>79</v>
      </c>
    </row>
    <row r="1133" spans="13:19" s="133" customFormat="1" ht="12.75" hidden="1" x14ac:dyDescent="0.25">
      <c r="M1133" s="133" t="str">
        <f t="shared" si="34"/>
        <v>ubiegam sięOpolskieOtmuchów_PL521</v>
      </c>
      <c r="N1133" s="133" t="s">
        <v>1708</v>
      </c>
      <c r="O1133" s="137" t="str">
        <f t="shared" si="33"/>
        <v>Otmuchów_PL521</v>
      </c>
      <c r="P1133" s="138" t="s">
        <v>1766</v>
      </c>
      <c r="Q1133" s="138" t="s">
        <v>1725</v>
      </c>
      <c r="R1133" s="133">
        <v>5</v>
      </c>
      <c r="S1133" s="133" t="s">
        <v>79</v>
      </c>
    </row>
    <row r="1134" spans="13:19" s="133" customFormat="1" ht="12.75" hidden="1" x14ac:dyDescent="0.25">
      <c r="M1134" s="133" t="str">
        <f t="shared" si="34"/>
        <v>ubiegam sięOpolskieOzimek_PL522</v>
      </c>
      <c r="N1134" s="133" t="s">
        <v>1708</v>
      </c>
      <c r="O1134" s="137" t="str">
        <f t="shared" si="33"/>
        <v>Ozimek_PL522</v>
      </c>
      <c r="P1134" s="138" t="s">
        <v>1767</v>
      </c>
      <c r="Q1134" s="138" t="s">
        <v>1755</v>
      </c>
      <c r="R1134" s="133">
        <v>5</v>
      </c>
      <c r="S1134" s="133" t="s">
        <v>79</v>
      </c>
    </row>
    <row r="1135" spans="13:19" s="133" customFormat="1" ht="12.75" hidden="1" x14ac:dyDescent="0.25">
      <c r="M1135" s="133" t="str">
        <f t="shared" si="34"/>
        <v>ubiegam sięOpolskiePaczków_PL521</v>
      </c>
      <c r="N1135" s="133" t="s">
        <v>1708</v>
      </c>
      <c r="O1135" s="137" t="str">
        <f t="shared" si="33"/>
        <v>Paczków_PL521</v>
      </c>
      <c r="P1135" s="138" t="s">
        <v>1766</v>
      </c>
      <c r="Q1135" s="138" t="s">
        <v>1726</v>
      </c>
      <c r="R1135" s="133">
        <v>5</v>
      </c>
      <c r="S1135" s="133" t="s">
        <v>79</v>
      </c>
    </row>
    <row r="1136" spans="13:19" s="133" customFormat="1" ht="12.75" hidden="1" x14ac:dyDescent="0.25">
      <c r="M1136" s="133" t="str">
        <f t="shared" si="34"/>
        <v>ubiegam sięOpolskiePakosławice_PL521</v>
      </c>
      <c r="N1136" s="133" t="s">
        <v>1708</v>
      </c>
      <c r="O1136" s="137" t="str">
        <f t="shared" si="33"/>
        <v>Pakosławice_PL521</v>
      </c>
      <c r="P1136" s="138" t="s">
        <v>1766</v>
      </c>
      <c r="Q1136" s="138" t="s">
        <v>1727</v>
      </c>
      <c r="R1136" s="133">
        <v>5</v>
      </c>
      <c r="S1136" s="133" t="s">
        <v>79</v>
      </c>
    </row>
    <row r="1137" spans="13:19" s="133" customFormat="1" ht="12.75" hidden="1" x14ac:dyDescent="0.25">
      <c r="M1137" s="133" t="str">
        <f t="shared" si="34"/>
        <v>ubiegam sięOpolskiePawłowiczki_PL522</v>
      </c>
      <c r="N1137" s="133" t="s">
        <v>1708</v>
      </c>
      <c r="O1137" s="137" t="str">
        <f t="shared" si="33"/>
        <v>Pawłowiczki_PL522</v>
      </c>
      <c r="P1137" s="138" t="s">
        <v>1767</v>
      </c>
      <c r="Q1137" s="138" t="s">
        <v>1736</v>
      </c>
      <c r="R1137" s="133">
        <v>5</v>
      </c>
      <c r="S1137" s="133" t="s">
        <v>79</v>
      </c>
    </row>
    <row r="1138" spans="13:19" s="133" customFormat="1" ht="12.75" hidden="1" x14ac:dyDescent="0.25">
      <c r="M1138" s="133" t="str">
        <f t="shared" si="34"/>
        <v>ubiegam sięOpolskiePokój_PL521</v>
      </c>
      <c r="N1138" s="133" t="s">
        <v>1708</v>
      </c>
      <c r="O1138" s="137" t="str">
        <f t="shared" si="33"/>
        <v>Pokój_PL521</v>
      </c>
      <c r="P1138" s="138" t="s">
        <v>1766</v>
      </c>
      <c r="Q1138" s="138" t="s">
        <v>1718</v>
      </c>
      <c r="R1138" s="133">
        <v>5</v>
      </c>
      <c r="S1138" s="133" t="s">
        <v>79</v>
      </c>
    </row>
    <row r="1139" spans="13:19" s="133" customFormat="1" ht="12.75" hidden="1" x14ac:dyDescent="0.25">
      <c r="M1139" s="133" t="str">
        <f t="shared" si="34"/>
        <v>ubiegam sięOpolskiePolska Cerekiew_PL522</v>
      </c>
      <c r="N1139" s="133" t="s">
        <v>1708</v>
      </c>
      <c r="O1139" s="137" t="str">
        <f t="shared" si="33"/>
        <v>Polska Cerekiew_PL522</v>
      </c>
      <c r="P1139" s="138" t="s">
        <v>1767</v>
      </c>
      <c r="Q1139" s="138" t="s">
        <v>1737</v>
      </c>
      <c r="R1139" s="133">
        <v>5</v>
      </c>
      <c r="S1139" s="133" t="s">
        <v>79</v>
      </c>
    </row>
    <row r="1140" spans="13:19" s="133" customFormat="1" ht="12.75" hidden="1" x14ac:dyDescent="0.25">
      <c r="M1140" s="133" t="str">
        <f t="shared" si="34"/>
        <v>ubiegam sięOpolskiePopielów_PL522</v>
      </c>
      <c r="N1140" s="133" t="s">
        <v>1708</v>
      </c>
      <c r="O1140" s="137" t="str">
        <f t="shared" si="33"/>
        <v>Popielów_PL522</v>
      </c>
      <c r="P1140" s="138" t="s">
        <v>1767</v>
      </c>
      <c r="Q1140" s="138" t="s">
        <v>1756</v>
      </c>
      <c r="R1140" s="133">
        <v>5</v>
      </c>
      <c r="S1140" s="133" t="s">
        <v>79</v>
      </c>
    </row>
    <row r="1141" spans="13:19" s="133" customFormat="1" ht="12.75" hidden="1" x14ac:dyDescent="0.25">
      <c r="M1141" s="133" t="str">
        <f t="shared" si="34"/>
        <v>ubiegam sięOpolskiePraszka_PL522</v>
      </c>
      <c r="N1141" s="133" t="s">
        <v>1708</v>
      </c>
      <c r="O1141" s="137" t="str">
        <f t="shared" si="33"/>
        <v>Praszka_PL522</v>
      </c>
      <c r="P1141" s="138" t="s">
        <v>1767</v>
      </c>
      <c r="Q1141" s="138" t="s">
        <v>1744</v>
      </c>
      <c r="R1141" s="133">
        <v>5</v>
      </c>
      <c r="S1141" s="133" t="s">
        <v>79</v>
      </c>
    </row>
    <row r="1142" spans="13:19" s="133" customFormat="1" ht="12.75" hidden="1" x14ac:dyDescent="0.25">
      <c r="M1142" s="133" t="str">
        <f t="shared" si="34"/>
        <v>ubiegam sięOpolskiePrószków_PL522</v>
      </c>
      <c r="N1142" s="133" t="s">
        <v>1708</v>
      </c>
      <c r="O1142" s="137" t="str">
        <f t="shared" si="33"/>
        <v>Prószków_PL522</v>
      </c>
      <c r="P1142" s="138" t="s">
        <v>1767</v>
      </c>
      <c r="Q1142" s="138" t="s">
        <v>1757</v>
      </c>
      <c r="R1142" s="133">
        <v>5</v>
      </c>
      <c r="S1142" s="133" t="s">
        <v>79</v>
      </c>
    </row>
    <row r="1143" spans="13:19" s="133" customFormat="1" ht="12.75" hidden="1" x14ac:dyDescent="0.25">
      <c r="M1143" s="133" t="str">
        <f t="shared" si="34"/>
        <v>ubiegam sięOpolskieRadłów_PL522</v>
      </c>
      <c r="N1143" s="133" t="s">
        <v>1708</v>
      </c>
      <c r="O1143" s="137" t="str">
        <f t="shared" si="33"/>
        <v>Radłów_PL522</v>
      </c>
      <c r="P1143" s="138" t="s">
        <v>1767</v>
      </c>
      <c r="Q1143" s="138" t="s">
        <v>1745</v>
      </c>
      <c r="R1143" s="133">
        <v>5</v>
      </c>
      <c r="S1143" s="133" t="s">
        <v>79</v>
      </c>
    </row>
    <row r="1144" spans="13:19" s="133" customFormat="1" ht="12.75" hidden="1" x14ac:dyDescent="0.25">
      <c r="M1144" s="133" t="str">
        <f t="shared" si="34"/>
        <v>ubiegam sięOpolskieReńska Wieś_PL522</v>
      </c>
      <c r="N1144" s="133" t="s">
        <v>1708</v>
      </c>
      <c r="O1144" s="137" t="str">
        <f t="shared" si="33"/>
        <v>Reńska Wieś_PL522</v>
      </c>
      <c r="P1144" s="138" t="s">
        <v>1767</v>
      </c>
      <c r="Q1144" s="138" t="s">
        <v>1738</v>
      </c>
      <c r="R1144" s="133">
        <v>5</v>
      </c>
      <c r="S1144" s="133" t="s">
        <v>79</v>
      </c>
    </row>
    <row r="1145" spans="13:19" s="133" customFormat="1" ht="12.75" hidden="1" x14ac:dyDescent="0.25">
      <c r="M1145" s="133" t="str">
        <f t="shared" si="34"/>
        <v>ubiegam sięOpolskieRudniki_PL522</v>
      </c>
      <c r="N1145" s="133" t="s">
        <v>1708</v>
      </c>
      <c r="O1145" s="137" t="str">
        <f t="shared" si="33"/>
        <v>Rudniki_PL522</v>
      </c>
      <c r="P1145" s="138" t="s">
        <v>1767</v>
      </c>
      <c r="Q1145" s="138" t="s">
        <v>1746</v>
      </c>
      <c r="R1145" s="133">
        <v>5</v>
      </c>
      <c r="S1145" s="133" t="s">
        <v>79</v>
      </c>
    </row>
    <row r="1146" spans="13:19" s="133" customFormat="1" ht="12.75" hidden="1" x14ac:dyDescent="0.25">
      <c r="M1146" s="133" t="str">
        <f t="shared" si="34"/>
        <v>ubiegam sięOpolskieSkarbimierz_PL521</v>
      </c>
      <c r="N1146" s="133" t="s">
        <v>1708</v>
      </c>
      <c r="O1146" s="137" t="str">
        <f t="shared" si="33"/>
        <v>Skarbimierz_PL521</v>
      </c>
      <c r="P1146" s="138" t="s">
        <v>1766</v>
      </c>
      <c r="Q1146" s="138" t="s">
        <v>1709</v>
      </c>
      <c r="R1146" s="133">
        <v>5</v>
      </c>
      <c r="S1146" s="133" t="s">
        <v>79</v>
      </c>
    </row>
    <row r="1147" spans="13:19" s="133" customFormat="1" ht="12.75" hidden="1" x14ac:dyDescent="0.25">
      <c r="M1147" s="133" t="str">
        <f t="shared" si="34"/>
        <v>ubiegam sięOpolskieSkoroszyce_PL521</v>
      </c>
      <c r="N1147" s="133" t="s">
        <v>1708</v>
      </c>
      <c r="O1147" s="137" t="str">
        <f t="shared" si="33"/>
        <v>Skoroszyce_PL521</v>
      </c>
      <c r="P1147" s="138" t="s">
        <v>1766</v>
      </c>
      <c r="Q1147" s="138" t="s">
        <v>1728</v>
      </c>
      <c r="R1147" s="133">
        <v>5</v>
      </c>
      <c r="S1147" s="133" t="s">
        <v>79</v>
      </c>
    </row>
    <row r="1148" spans="13:19" s="133" customFormat="1" ht="12.75" hidden="1" x14ac:dyDescent="0.25">
      <c r="M1148" s="133" t="str">
        <f t="shared" si="34"/>
        <v>ubiegam sięOpolskieStrzelce Opolskie_PL522</v>
      </c>
      <c r="N1148" s="133" t="s">
        <v>1708</v>
      </c>
      <c r="O1148" s="137" t="str">
        <f t="shared" si="33"/>
        <v>Strzelce Opolskie_PL522</v>
      </c>
      <c r="P1148" s="138" t="s">
        <v>1767</v>
      </c>
      <c r="Q1148" s="138" t="s">
        <v>1765</v>
      </c>
      <c r="R1148" s="133">
        <v>5</v>
      </c>
      <c r="S1148" s="133" t="s">
        <v>79</v>
      </c>
    </row>
    <row r="1149" spans="13:19" s="133" customFormat="1" ht="12.75" hidden="1" x14ac:dyDescent="0.25">
      <c r="M1149" s="133" t="str">
        <f t="shared" si="34"/>
        <v>ubiegam sięOpolskieStrzeleczki_PL522</v>
      </c>
      <c r="N1149" s="133" t="s">
        <v>1708</v>
      </c>
      <c r="O1149" s="137" t="str">
        <f t="shared" si="33"/>
        <v>Strzeleczki_PL522</v>
      </c>
      <c r="P1149" s="138" t="s">
        <v>1767</v>
      </c>
      <c r="Q1149" s="138" t="s">
        <v>1740</v>
      </c>
      <c r="R1149" s="133">
        <v>5</v>
      </c>
      <c r="S1149" s="133" t="s">
        <v>79</v>
      </c>
    </row>
    <row r="1150" spans="13:19" s="133" customFormat="1" ht="12.75" hidden="1" x14ac:dyDescent="0.25">
      <c r="M1150" s="133" t="str">
        <f t="shared" si="34"/>
        <v>ubiegam sięOpolskieŚwierczów_PL521</v>
      </c>
      <c r="N1150" s="133" t="s">
        <v>1708</v>
      </c>
      <c r="O1150" s="137" t="str">
        <f t="shared" si="33"/>
        <v>Świerczów_PL521</v>
      </c>
      <c r="P1150" s="138" t="s">
        <v>1766</v>
      </c>
      <c r="Q1150" s="138" t="s">
        <v>1719</v>
      </c>
      <c r="R1150" s="133">
        <v>5</v>
      </c>
      <c r="S1150" s="133" t="s">
        <v>79</v>
      </c>
    </row>
    <row r="1151" spans="13:19" s="133" customFormat="1" ht="12.75" hidden="1" x14ac:dyDescent="0.25">
      <c r="M1151" s="133" t="str">
        <f t="shared" si="34"/>
        <v>ubiegam sięOpolskieTarnów Opolski_PL522</v>
      </c>
      <c r="N1151" s="133" t="s">
        <v>1708</v>
      </c>
      <c r="O1151" s="137" t="str">
        <f t="shared" si="33"/>
        <v>Tarnów Opolski_PL522</v>
      </c>
      <c r="P1151" s="138" t="s">
        <v>1767</v>
      </c>
      <c r="Q1151" s="138" t="s">
        <v>1758</v>
      </c>
      <c r="R1151" s="133">
        <v>5</v>
      </c>
      <c r="S1151" s="133" t="s">
        <v>79</v>
      </c>
    </row>
    <row r="1152" spans="13:19" s="133" customFormat="1" ht="12.75" hidden="1" x14ac:dyDescent="0.25">
      <c r="M1152" s="133" t="str">
        <f t="shared" si="34"/>
        <v>ubiegam sięOpolskieTułowice_PL522</v>
      </c>
      <c r="N1152" s="133" t="s">
        <v>1708</v>
      </c>
      <c r="O1152" s="137" t="str">
        <f t="shared" si="33"/>
        <v>Tułowice_PL522</v>
      </c>
      <c r="P1152" s="138" t="s">
        <v>1767</v>
      </c>
      <c r="Q1152" s="138" t="s">
        <v>1759</v>
      </c>
      <c r="R1152" s="133">
        <v>5</v>
      </c>
      <c r="S1152" s="133" t="s">
        <v>79</v>
      </c>
    </row>
    <row r="1153" spans="13:19" s="133" customFormat="1" ht="12.75" hidden="1" x14ac:dyDescent="0.25">
      <c r="M1153" s="133" t="str">
        <f t="shared" si="34"/>
        <v>ubiegam sięOpolskieTurawa_PL522</v>
      </c>
      <c r="N1153" s="133" t="s">
        <v>1708</v>
      </c>
      <c r="O1153" s="137" t="str">
        <f t="shared" si="33"/>
        <v>Turawa_PL522</v>
      </c>
      <c r="P1153" s="138" t="s">
        <v>1767</v>
      </c>
      <c r="Q1153" s="138" t="s">
        <v>1760</v>
      </c>
      <c r="R1153" s="133">
        <v>5</v>
      </c>
      <c r="S1153" s="133" t="s">
        <v>79</v>
      </c>
    </row>
    <row r="1154" spans="13:19" s="133" customFormat="1" ht="12.75" hidden="1" x14ac:dyDescent="0.25">
      <c r="M1154" s="133" t="str">
        <f t="shared" si="34"/>
        <v>ubiegam sięOpolskieUjazd_PL522</v>
      </c>
      <c r="N1154" s="133" t="s">
        <v>1708</v>
      </c>
      <c r="O1154" s="137" t="str">
        <f t="shared" si="33"/>
        <v>Ujazd_PL522</v>
      </c>
      <c r="P1154" s="138" t="s">
        <v>1767</v>
      </c>
      <c r="Q1154" s="138" t="s">
        <v>190</v>
      </c>
      <c r="R1154" s="133">
        <v>5</v>
      </c>
      <c r="S1154" s="133" t="s">
        <v>79</v>
      </c>
    </row>
    <row r="1155" spans="13:19" s="133" customFormat="1" ht="12.75" hidden="1" x14ac:dyDescent="0.25">
      <c r="M1155" s="133" t="str">
        <f t="shared" si="34"/>
        <v>ubiegam sięOpolskieWalce_PL522</v>
      </c>
      <c r="N1155" s="133" t="s">
        <v>1708</v>
      </c>
      <c r="O1155" s="137" t="str">
        <f t="shared" si="33"/>
        <v>Walce_PL522</v>
      </c>
      <c r="P1155" s="138" t="s">
        <v>1767</v>
      </c>
      <c r="Q1155" s="138" t="s">
        <v>1741</v>
      </c>
      <c r="R1155" s="133">
        <v>5</v>
      </c>
      <c r="S1155" s="133" t="s">
        <v>79</v>
      </c>
    </row>
    <row r="1156" spans="13:19" s="133" customFormat="1" ht="12.75" hidden="1" x14ac:dyDescent="0.25">
      <c r="M1156" s="133" t="str">
        <f t="shared" si="34"/>
        <v>ubiegam sięOpolskieWilków_PL521</v>
      </c>
      <c r="N1156" s="133" t="s">
        <v>1708</v>
      </c>
      <c r="O1156" s="137" t="str">
        <f t="shared" si="33"/>
        <v>Wilków_PL521</v>
      </c>
      <c r="P1156" s="138" t="s">
        <v>1766</v>
      </c>
      <c r="Q1156" s="138" t="s">
        <v>903</v>
      </c>
      <c r="R1156" s="133">
        <v>5</v>
      </c>
      <c r="S1156" s="133" t="s">
        <v>79</v>
      </c>
    </row>
    <row r="1157" spans="13:19" s="133" customFormat="1" ht="12.75" hidden="1" x14ac:dyDescent="0.25">
      <c r="M1157" s="133" t="str">
        <f t="shared" si="34"/>
        <v>ubiegam sięOpolskieWołczyn_PL521</v>
      </c>
      <c r="N1157" s="133" t="s">
        <v>1708</v>
      </c>
      <c r="O1157" s="137" t="str">
        <f t="shared" ref="O1157:O1220" si="35">Q1157&amp;P1157</f>
        <v>Wołczyn_PL521</v>
      </c>
      <c r="P1157" s="138" t="s">
        <v>1766</v>
      </c>
      <c r="Q1157" s="138" t="s">
        <v>1715</v>
      </c>
      <c r="R1157" s="133">
        <v>5</v>
      </c>
      <c r="S1157" s="133" t="s">
        <v>79</v>
      </c>
    </row>
    <row r="1158" spans="13:19" s="133" customFormat="1" ht="12.75" hidden="1" x14ac:dyDescent="0.25">
      <c r="M1158" s="133" t="str">
        <f t="shared" ref="M1158:M1221" si="36">S1158&amp;N1158&amp;O1158</f>
        <v>ubiegam sięOpolskieZębowice_PL522</v>
      </c>
      <c r="N1158" s="133" t="s">
        <v>1708</v>
      </c>
      <c r="O1158" s="137" t="str">
        <f t="shared" si="35"/>
        <v>Zębowice_PL522</v>
      </c>
      <c r="P1158" s="138" t="s">
        <v>1767</v>
      </c>
      <c r="Q1158" s="138" t="s">
        <v>1747</v>
      </c>
      <c r="R1158" s="133">
        <v>5</v>
      </c>
      <c r="S1158" s="133" t="s">
        <v>79</v>
      </c>
    </row>
    <row r="1159" spans="13:19" s="133" customFormat="1" ht="12.75" hidden="1" x14ac:dyDescent="0.25">
      <c r="M1159" s="133" t="str">
        <f t="shared" si="36"/>
        <v>ubiegam sięPodkarpackieAdamówka_PL324</v>
      </c>
      <c r="N1159" s="133" t="s">
        <v>922</v>
      </c>
      <c r="O1159" s="137" t="str">
        <f t="shared" si="35"/>
        <v>Adamówka_PL324</v>
      </c>
      <c r="P1159" s="138" t="s">
        <v>1033</v>
      </c>
      <c r="Q1159" s="138" t="s">
        <v>976</v>
      </c>
      <c r="R1159" s="133">
        <v>5</v>
      </c>
      <c r="S1159" s="133" t="s">
        <v>79</v>
      </c>
    </row>
    <row r="1160" spans="13:19" s="133" customFormat="1" ht="12.75" hidden="1" x14ac:dyDescent="0.25">
      <c r="M1160" s="133" t="str">
        <f t="shared" si="36"/>
        <v>ubiegam sięPodkarpackieBaligród_PL323</v>
      </c>
      <c r="N1160" s="133" t="s">
        <v>922</v>
      </c>
      <c r="O1160" s="137" t="str">
        <f t="shared" si="35"/>
        <v>Baligród_PL323</v>
      </c>
      <c r="P1160" s="138" t="s">
        <v>1032</v>
      </c>
      <c r="Q1160" s="138" t="s">
        <v>946</v>
      </c>
      <c r="R1160" s="133">
        <v>5</v>
      </c>
      <c r="S1160" s="133" t="s">
        <v>79</v>
      </c>
    </row>
    <row r="1161" spans="13:19" s="133" customFormat="1" ht="12.75" hidden="1" x14ac:dyDescent="0.25">
      <c r="M1161" s="133" t="str">
        <f t="shared" si="36"/>
        <v>ubiegam sięPodkarpackieBaranów Sandomierski_PL326</v>
      </c>
      <c r="N1161" s="133" t="s">
        <v>922</v>
      </c>
      <c r="O1161" s="137" t="str">
        <f t="shared" si="35"/>
        <v>Baranów Sandomierski_PL326</v>
      </c>
      <c r="P1161" s="138" t="s">
        <v>1035</v>
      </c>
      <c r="Q1161" s="138" t="s">
        <v>1028</v>
      </c>
      <c r="R1161" s="133">
        <v>5</v>
      </c>
      <c r="S1161" s="133" t="s">
        <v>79</v>
      </c>
    </row>
    <row r="1162" spans="13:19" s="133" customFormat="1" ht="12.75" hidden="1" x14ac:dyDescent="0.25">
      <c r="M1162" s="133" t="str">
        <f t="shared" si="36"/>
        <v>ubiegam sięPodkarpackieBesko_PL323</v>
      </c>
      <c r="N1162" s="133" t="s">
        <v>922</v>
      </c>
      <c r="O1162" s="137" t="str">
        <f t="shared" si="35"/>
        <v>Besko_PL323</v>
      </c>
      <c r="P1162" s="138" t="s">
        <v>1032</v>
      </c>
      <c r="Q1162" s="138" t="s">
        <v>939</v>
      </c>
      <c r="R1162" s="133">
        <v>5</v>
      </c>
      <c r="S1162" s="133" t="s">
        <v>79</v>
      </c>
    </row>
    <row r="1163" spans="13:19" s="133" customFormat="1" ht="12.75" hidden="1" x14ac:dyDescent="0.25">
      <c r="M1163" s="133" t="str">
        <f t="shared" si="36"/>
        <v>ubiegam sięPodkarpackieBircza_PL324</v>
      </c>
      <c r="N1163" s="133" t="s">
        <v>922</v>
      </c>
      <c r="O1163" s="137" t="str">
        <f t="shared" si="35"/>
        <v>Bircza_PL324</v>
      </c>
      <c r="P1163" s="138" t="s">
        <v>1033</v>
      </c>
      <c r="Q1163" s="138" t="s">
        <v>967</v>
      </c>
      <c r="R1163" s="133">
        <v>5</v>
      </c>
      <c r="S1163" s="133" t="s">
        <v>79</v>
      </c>
    </row>
    <row r="1164" spans="13:19" s="133" customFormat="1" ht="12.75" hidden="1" x14ac:dyDescent="0.25">
      <c r="M1164" s="133" t="str">
        <f t="shared" si="36"/>
        <v>ubiegam sięPodkarpackieBłażowa_PL325</v>
      </c>
      <c r="N1164" s="133" t="s">
        <v>922</v>
      </c>
      <c r="O1164" s="137" t="str">
        <f t="shared" si="35"/>
        <v>Błażowa_PL325</v>
      </c>
      <c r="P1164" s="138" t="s">
        <v>1034</v>
      </c>
      <c r="Q1164" s="138" t="s">
        <v>994</v>
      </c>
      <c r="R1164" s="133">
        <v>5</v>
      </c>
      <c r="S1164" s="133" t="s">
        <v>79</v>
      </c>
    </row>
    <row r="1165" spans="13:19" s="133" customFormat="1" ht="12.75" hidden="1" x14ac:dyDescent="0.25">
      <c r="M1165" s="133" t="str">
        <f t="shared" si="36"/>
        <v>ubiegam sięPodkarpackieBojanów_PL326</v>
      </c>
      <c r="N1165" s="133" t="s">
        <v>922</v>
      </c>
      <c r="O1165" s="137" t="str">
        <f t="shared" si="35"/>
        <v>Bojanów_PL326</v>
      </c>
      <c r="P1165" s="138" t="s">
        <v>1035</v>
      </c>
      <c r="Q1165" s="138" t="s">
        <v>1023</v>
      </c>
      <c r="R1165" s="133">
        <v>5</v>
      </c>
      <c r="S1165" s="133" t="s">
        <v>79</v>
      </c>
    </row>
    <row r="1166" spans="13:19" s="133" customFormat="1" ht="12.75" hidden="1" x14ac:dyDescent="0.25">
      <c r="M1166" s="133" t="str">
        <f t="shared" si="36"/>
        <v>ubiegam sięPodkarpackieBorowa_PL326</v>
      </c>
      <c r="N1166" s="133" t="s">
        <v>922</v>
      </c>
      <c r="O1166" s="137" t="str">
        <f t="shared" si="35"/>
        <v>Borowa_PL326</v>
      </c>
      <c r="P1166" s="138" t="s">
        <v>1035</v>
      </c>
      <c r="Q1166" s="138" t="s">
        <v>1010</v>
      </c>
      <c r="R1166" s="133">
        <v>5</v>
      </c>
      <c r="S1166" s="133" t="s">
        <v>79</v>
      </c>
    </row>
    <row r="1167" spans="13:19" s="133" customFormat="1" ht="12.75" hidden="1" x14ac:dyDescent="0.25">
      <c r="M1167" s="133" t="str">
        <f t="shared" si="36"/>
        <v>ubiegam sięPodkarpackieBrzostek_PL326</v>
      </c>
      <c r="N1167" s="133" t="s">
        <v>922</v>
      </c>
      <c r="O1167" s="137" t="str">
        <f t="shared" si="35"/>
        <v>Brzostek_PL326</v>
      </c>
      <c r="P1167" s="138" t="s">
        <v>1035</v>
      </c>
      <c r="Q1167" s="138" t="s">
        <v>1002</v>
      </c>
      <c r="R1167" s="133">
        <v>5</v>
      </c>
      <c r="S1167" s="133" t="s">
        <v>79</v>
      </c>
    </row>
    <row r="1168" spans="13:19" s="133" customFormat="1" ht="12.75" hidden="1" x14ac:dyDescent="0.25">
      <c r="M1168" s="133" t="str">
        <f t="shared" si="36"/>
        <v>ubiegam sięPodkarpackieBrzozów_PL323</v>
      </c>
      <c r="N1168" s="133" t="s">
        <v>922</v>
      </c>
      <c r="O1168" s="137" t="str">
        <f t="shared" si="35"/>
        <v>Brzozów_PL323</v>
      </c>
      <c r="P1168" s="138" t="s">
        <v>1032</v>
      </c>
      <c r="Q1168" s="138" t="s">
        <v>926</v>
      </c>
      <c r="R1168" s="133">
        <v>5</v>
      </c>
      <c r="S1168" s="133" t="s">
        <v>79</v>
      </c>
    </row>
    <row r="1169" spans="13:19" s="133" customFormat="1" ht="12.75" hidden="1" x14ac:dyDescent="0.25">
      <c r="M1169" s="133" t="str">
        <f t="shared" si="36"/>
        <v>ubiegam sięPodkarpackieBukowsko_PL323</v>
      </c>
      <c r="N1169" s="133" t="s">
        <v>922</v>
      </c>
      <c r="O1169" s="137" t="str">
        <f t="shared" si="35"/>
        <v>Bukowsko_PL323</v>
      </c>
      <c r="P1169" s="138" t="s">
        <v>1032</v>
      </c>
      <c r="Q1169" s="138" t="s">
        <v>940</v>
      </c>
      <c r="R1169" s="133">
        <v>5</v>
      </c>
      <c r="S1169" s="133" t="s">
        <v>79</v>
      </c>
    </row>
    <row r="1170" spans="13:19" s="133" customFormat="1" ht="12.75" hidden="1" x14ac:dyDescent="0.25">
      <c r="M1170" s="133" t="str">
        <f t="shared" si="36"/>
        <v>ubiegam sięPodkarpackieChłopice_PL324</v>
      </c>
      <c r="N1170" s="133" t="s">
        <v>922</v>
      </c>
      <c r="O1170" s="137" t="str">
        <f t="shared" si="35"/>
        <v>Chłopice_PL324</v>
      </c>
      <c r="P1170" s="138" t="s">
        <v>1033</v>
      </c>
      <c r="Q1170" s="138" t="s">
        <v>951</v>
      </c>
      <c r="R1170" s="133">
        <v>5</v>
      </c>
      <c r="S1170" s="133" t="s">
        <v>79</v>
      </c>
    </row>
    <row r="1171" spans="13:19" s="133" customFormat="1" ht="12.75" hidden="1" x14ac:dyDescent="0.25">
      <c r="M1171" s="133" t="str">
        <f t="shared" si="36"/>
        <v>ubiegam sięPodkarpackieChmielnik_PL325</v>
      </c>
      <c r="N1171" s="133" t="s">
        <v>922</v>
      </c>
      <c r="O1171" s="137" t="str">
        <f t="shared" si="35"/>
        <v>Chmielnik_PL325</v>
      </c>
      <c r="P1171" s="138" t="s">
        <v>1034</v>
      </c>
      <c r="Q1171" s="138" t="s">
        <v>995</v>
      </c>
      <c r="R1171" s="133">
        <v>5</v>
      </c>
      <c r="S1171" s="133" t="s">
        <v>79</v>
      </c>
    </row>
    <row r="1172" spans="13:19" s="133" customFormat="1" ht="12.75" hidden="1" x14ac:dyDescent="0.25">
      <c r="M1172" s="133" t="str">
        <f t="shared" si="36"/>
        <v>ubiegam sięPodkarpackieCieszanów_PL324</v>
      </c>
      <c r="N1172" s="133" t="s">
        <v>922</v>
      </c>
      <c r="O1172" s="137" t="str">
        <f t="shared" si="35"/>
        <v>Cieszanów_PL324</v>
      </c>
      <c r="P1172" s="138" t="s">
        <v>1033</v>
      </c>
      <c r="Q1172" s="138" t="s">
        <v>960</v>
      </c>
      <c r="R1172" s="133">
        <v>5</v>
      </c>
      <c r="S1172" s="133" t="s">
        <v>79</v>
      </c>
    </row>
    <row r="1173" spans="13:19" s="133" customFormat="1" ht="12.75" hidden="1" x14ac:dyDescent="0.25">
      <c r="M1173" s="133" t="str">
        <f t="shared" si="36"/>
        <v>ubiegam sięPodkarpackieCisna_PL323</v>
      </c>
      <c r="N1173" s="133" t="s">
        <v>922</v>
      </c>
      <c r="O1173" s="137" t="str">
        <f t="shared" si="35"/>
        <v>Cisna_PL323</v>
      </c>
      <c r="P1173" s="138" t="s">
        <v>1032</v>
      </c>
      <c r="Q1173" s="138" t="s">
        <v>947</v>
      </c>
      <c r="R1173" s="133">
        <v>5</v>
      </c>
      <c r="S1173" s="133" t="s">
        <v>79</v>
      </c>
    </row>
    <row r="1174" spans="13:19" s="133" customFormat="1" ht="12.75" hidden="1" x14ac:dyDescent="0.25">
      <c r="M1174" s="133" t="str">
        <f t="shared" si="36"/>
        <v>ubiegam sięPodkarpackieCmolas_PL325</v>
      </c>
      <c r="N1174" s="133" t="s">
        <v>922</v>
      </c>
      <c r="O1174" s="137" t="str">
        <f t="shared" si="35"/>
        <v>Cmolas_PL325</v>
      </c>
      <c r="P1174" s="138" t="s">
        <v>1034</v>
      </c>
      <c r="Q1174" s="138" t="s">
        <v>983</v>
      </c>
      <c r="R1174" s="133">
        <v>5</v>
      </c>
      <c r="S1174" s="133" t="s">
        <v>79</v>
      </c>
    </row>
    <row r="1175" spans="13:19" s="133" customFormat="1" ht="12.75" hidden="1" x14ac:dyDescent="0.25">
      <c r="M1175" s="133" t="str">
        <f t="shared" si="36"/>
        <v>ubiegam sięPodkarpackieCzarna_PL323</v>
      </c>
      <c r="N1175" s="133" t="s">
        <v>922</v>
      </c>
      <c r="O1175" s="137" t="str">
        <f t="shared" si="35"/>
        <v>Czarna_PL323</v>
      </c>
      <c r="P1175" s="138" t="s">
        <v>1032</v>
      </c>
      <c r="Q1175" s="138" t="s">
        <v>923</v>
      </c>
      <c r="R1175" s="133">
        <v>5</v>
      </c>
      <c r="S1175" s="133" t="s">
        <v>79</v>
      </c>
    </row>
    <row r="1176" spans="13:19" s="133" customFormat="1" ht="12.75" hidden="1" x14ac:dyDescent="0.25">
      <c r="M1176" s="133" t="str">
        <f t="shared" si="36"/>
        <v>ubiegam sięPodkarpackieCzarna_PL325</v>
      </c>
      <c r="N1176" s="133" t="s">
        <v>922</v>
      </c>
      <c r="O1176" s="137" t="str">
        <f t="shared" si="35"/>
        <v>Czarna_PL325</v>
      </c>
      <c r="P1176" s="138" t="s">
        <v>1034</v>
      </c>
      <c r="Q1176" s="138" t="s">
        <v>923</v>
      </c>
      <c r="R1176" s="133">
        <v>5</v>
      </c>
      <c r="S1176" s="133" t="s">
        <v>79</v>
      </c>
    </row>
    <row r="1177" spans="13:19" s="133" customFormat="1" ht="12.75" hidden="1" x14ac:dyDescent="0.25">
      <c r="M1177" s="133" t="str">
        <f t="shared" si="36"/>
        <v>ubiegam sięPodkarpackieCzarna_PL326</v>
      </c>
      <c r="N1177" s="133" t="s">
        <v>922</v>
      </c>
      <c r="O1177" s="137" t="str">
        <f t="shared" si="35"/>
        <v>Czarna_PL326</v>
      </c>
      <c r="P1177" s="138" t="s">
        <v>1035</v>
      </c>
      <c r="Q1177" s="138" t="s">
        <v>923</v>
      </c>
      <c r="R1177" s="133">
        <v>5</v>
      </c>
      <c r="S1177" s="133" t="s">
        <v>79</v>
      </c>
    </row>
    <row r="1178" spans="13:19" s="133" customFormat="1" ht="12.75" hidden="1" x14ac:dyDescent="0.25">
      <c r="M1178" s="133" t="str">
        <f t="shared" si="36"/>
        <v>ubiegam sięPodkarpackieCzermin_PL326</v>
      </c>
      <c r="N1178" s="133" t="s">
        <v>922</v>
      </c>
      <c r="O1178" s="137" t="str">
        <f t="shared" si="35"/>
        <v>Czermin_PL326</v>
      </c>
      <c r="P1178" s="138" t="s">
        <v>1035</v>
      </c>
      <c r="Q1178" s="138" t="s">
        <v>1011</v>
      </c>
      <c r="R1178" s="133">
        <v>5</v>
      </c>
      <c r="S1178" s="133" t="s">
        <v>79</v>
      </c>
    </row>
    <row r="1179" spans="13:19" s="133" customFormat="1" ht="12.75" hidden="1" x14ac:dyDescent="0.25">
      <c r="M1179" s="133" t="str">
        <f t="shared" si="36"/>
        <v>ubiegam sięPodkarpackieCzudec_PL325</v>
      </c>
      <c r="N1179" s="133" t="s">
        <v>922</v>
      </c>
      <c r="O1179" s="137" t="str">
        <f t="shared" si="35"/>
        <v>Czudec_PL325</v>
      </c>
      <c r="P1179" s="138" t="s">
        <v>1034</v>
      </c>
      <c r="Q1179" s="138" t="s">
        <v>999</v>
      </c>
      <c r="R1179" s="133">
        <v>5</v>
      </c>
      <c r="S1179" s="133" t="s">
        <v>79</v>
      </c>
    </row>
    <row r="1180" spans="13:19" s="133" customFormat="1" ht="12.75" hidden="1" x14ac:dyDescent="0.25">
      <c r="M1180" s="133" t="str">
        <f t="shared" si="36"/>
        <v>ubiegam sięPodkarpackieDębowiec_PL323</v>
      </c>
      <c r="N1180" s="133" t="s">
        <v>922</v>
      </c>
      <c r="O1180" s="137" t="str">
        <f t="shared" si="35"/>
        <v>Dębowiec_PL323</v>
      </c>
      <c r="P1180" s="138" t="s">
        <v>1032</v>
      </c>
      <c r="Q1180" s="138" t="s">
        <v>656</v>
      </c>
      <c r="R1180" s="133">
        <v>5</v>
      </c>
      <c r="S1180" s="133" t="s">
        <v>79</v>
      </c>
    </row>
    <row r="1181" spans="13:19" s="133" customFormat="1" ht="12.75" hidden="1" x14ac:dyDescent="0.25">
      <c r="M1181" s="133" t="str">
        <f t="shared" si="36"/>
        <v>ubiegam sięPodkarpackieDomaradz_PL323</v>
      </c>
      <c r="N1181" s="133" t="s">
        <v>922</v>
      </c>
      <c r="O1181" s="137" t="str">
        <f t="shared" si="35"/>
        <v>Domaradz_PL323</v>
      </c>
      <c r="P1181" s="138" t="s">
        <v>1032</v>
      </c>
      <c r="Q1181" s="138" t="s">
        <v>927</v>
      </c>
      <c r="R1181" s="133">
        <v>5</v>
      </c>
      <c r="S1181" s="133" t="s">
        <v>79</v>
      </c>
    </row>
    <row r="1182" spans="13:19" s="133" customFormat="1" ht="12.75" hidden="1" x14ac:dyDescent="0.25">
      <c r="M1182" s="133" t="str">
        <f t="shared" si="36"/>
        <v>ubiegam sięPodkarpackieDubiecko_PL324</v>
      </c>
      <c r="N1182" s="133" t="s">
        <v>922</v>
      </c>
      <c r="O1182" s="137" t="str">
        <f t="shared" si="35"/>
        <v>Dubiecko_PL324</v>
      </c>
      <c r="P1182" s="138" t="s">
        <v>1033</v>
      </c>
      <c r="Q1182" s="138" t="s">
        <v>968</v>
      </c>
      <c r="R1182" s="133">
        <v>5</v>
      </c>
      <c r="S1182" s="133" t="s">
        <v>79</v>
      </c>
    </row>
    <row r="1183" spans="13:19" s="133" customFormat="1" ht="12.75" hidden="1" x14ac:dyDescent="0.25">
      <c r="M1183" s="133" t="str">
        <f t="shared" si="36"/>
        <v>ubiegam sięPodkarpackieDukla_PL323</v>
      </c>
      <c r="N1183" s="133" t="s">
        <v>922</v>
      </c>
      <c r="O1183" s="137" t="str">
        <f t="shared" si="35"/>
        <v>Dukla_PL323</v>
      </c>
      <c r="P1183" s="138" t="s">
        <v>1032</v>
      </c>
      <c r="Q1183" s="138" t="s">
        <v>936</v>
      </c>
      <c r="R1183" s="133">
        <v>5</v>
      </c>
      <c r="S1183" s="133" t="s">
        <v>79</v>
      </c>
    </row>
    <row r="1184" spans="13:19" s="133" customFormat="1" ht="12.75" hidden="1" x14ac:dyDescent="0.25">
      <c r="M1184" s="133" t="str">
        <f t="shared" si="36"/>
        <v>ubiegam sięPodkarpackieDydnia_PL323</v>
      </c>
      <c r="N1184" s="133" t="s">
        <v>922</v>
      </c>
      <c r="O1184" s="137" t="str">
        <f t="shared" si="35"/>
        <v>Dydnia_PL323</v>
      </c>
      <c r="P1184" s="138" t="s">
        <v>1032</v>
      </c>
      <c r="Q1184" s="138" t="s">
        <v>928</v>
      </c>
      <c r="R1184" s="133">
        <v>5</v>
      </c>
      <c r="S1184" s="133" t="s">
        <v>79</v>
      </c>
    </row>
    <row r="1185" spans="13:19" s="133" customFormat="1" ht="12.75" hidden="1" x14ac:dyDescent="0.25">
      <c r="M1185" s="133" t="str">
        <f t="shared" si="36"/>
        <v>ubiegam sięPodkarpackieDynów_PL325</v>
      </c>
      <c r="N1185" s="133" t="s">
        <v>922</v>
      </c>
      <c r="O1185" s="137" t="str">
        <f t="shared" si="35"/>
        <v>Dynów_PL325</v>
      </c>
      <c r="P1185" s="138" t="s">
        <v>1034</v>
      </c>
      <c r="Q1185" s="138" t="s">
        <v>993</v>
      </c>
      <c r="R1185" s="133">
        <v>5</v>
      </c>
      <c r="S1185" s="133" t="s">
        <v>79</v>
      </c>
    </row>
    <row r="1186" spans="13:19" s="133" customFormat="1" ht="12.75" hidden="1" x14ac:dyDescent="0.25">
      <c r="M1186" s="133" t="str">
        <f t="shared" si="36"/>
        <v>ubiegam sięPodkarpackieDynów_PL325</v>
      </c>
      <c r="N1186" s="133" t="s">
        <v>922</v>
      </c>
      <c r="O1186" s="137" t="str">
        <f t="shared" si="35"/>
        <v>Dynów_PL325</v>
      </c>
      <c r="P1186" s="138" t="s">
        <v>1034</v>
      </c>
      <c r="Q1186" s="138" t="s">
        <v>993</v>
      </c>
      <c r="R1186" s="133">
        <v>5</v>
      </c>
      <c r="S1186" s="133" t="s">
        <v>79</v>
      </c>
    </row>
    <row r="1187" spans="13:19" s="133" customFormat="1" ht="12.75" hidden="1" x14ac:dyDescent="0.25">
      <c r="M1187" s="133" t="str">
        <f t="shared" si="36"/>
        <v>ubiegam sięPodkarpackieDzikowiec_PL325</v>
      </c>
      <c r="N1187" s="133" t="s">
        <v>922</v>
      </c>
      <c r="O1187" s="137" t="str">
        <f t="shared" si="35"/>
        <v>Dzikowiec_PL325</v>
      </c>
      <c r="P1187" s="138" t="s">
        <v>1034</v>
      </c>
      <c r="Q1187" s="138" t="s">
        <v>988</v>
      </c>
      <c r="R1187" s="133">
        <v>5</v>
      </c>
      <c r="S1187" s="133" t="s">
        <v>79</v>
      </c>
    </row>
    <row r="1188" spans="13:19" s="133" customFormat="1" ht="12.75" hidden="1" x14ac:dyDescent="0.25">
      <c r="M1188" s="133" t="str">
        <f t="shared" si="36"/>
        <v>ubiegam sięPodkarpackieFredropol_PL324</v>
      </c>
      <c r="N1188" s="133" t="s">
        <v>922</v>
      </c>
      <c r="O1188" s="137" t="str">
        <f t="shared" si="35"/>
        <v>Fredropol_PL324</v>
      </c>
      <c r="P1188" s="138" t="s">
        <v>1033</v>
      </c>
      <c r="Q1188" s="138" t="s">
        <v>969</v>
      </c>
      <c r="R1188" s="133">
        <v>5</v>
      </c>
      <c r="S1188" s="133" t="s">
        <v>79</v>
      </c>
    </row>
    <row r="1189" spans="13:19" s="133" customFormat="1" ht="12.75" hidden="1" x14ac:dyDescent="0.25">
      <c r="M1189" s="133" t="str">
        <f t="shared" si="36"/>
        <v>ubiegam sięPodkarpackieFrysztak_PL325</v>
      </c>
      <c r="N1189" s="133" t="s">
        <v>922</v>
      </c>
      <c r="O1189" s="137" t="str">
        <f t="shared" si="35"/>
        <v>Frysztak_PL325</v>
      </c>
      <c r="P1189" s="138" t="s">
        <v>1034</v>
      </c>
      <c r="Q1189" s="138" t="s">
        <v>1000</v>
      </c>
      <c r="R1189" s="133">
        <v>5</v>
      </c>
      <c r="S1189" s="133" t="s">
        <v>79</v>
      </c>
    </row>
    <row r="1190" spans="13:19" s="133" customFormat="1" ht="12.75" hidden="1" x14ac:dyDescent="0.25">
      <c r="M1190" s="133" t="str">
        <f t="shared" si="36"/>
        <v>ubiegam sięPodkarpackieGawłuszowice_PL326</v>
      </c>
      <c r="N1190" s="133" t="s">
        <v>922</v>
      </c>
      <c r="O1190" s="137" t="str">
        <f t="shared" si="35"/>
        <v>Gawłuszowice_PL326</v>
      </c>
      <c r="P1190" s="138" t="s">
        <v>1035</v>
      </c>
      <c r="Q1190" s="138" t="s">
        <v>1012</v>
      </c>
      <c r="R1190" s="133">
        <v>5</v>
      </c>
      <c r="S1190" s="133" t="s">
        <v>79</v>
      </c>
    </row>
    <row r="1191" spans="13:19" s="133" customFormat="1" ht="12.75" hidden="1" x14ac:dyDescent="0.25">
      <c r="M1191" s="133" t="str">
        <f t="shared" si="36"/>
        <v>ubiegam sięPodkarpackieGorzyce_PL326</v>
      </c>
      <c r="N1191" s="133" t="s">
        <v>922</v>
      </c>
      <c r="O1191" s="137" t="str">
        <f t="shared" si="35"/>
        <v>Gorzyce_PL326</v>
      </c>
      <c r="P1191" s="138" t="s">
        <v>1035</v>
      </c>
      <c r="Q1191" s="138" t="s">
        <v>1029</v>
      </c>
      <c r="R1191" s="133">
        <v>5</v>
      </c>
      <c r="S1191" s="133" t="s">
        <v>79</v>
      </c>
    </row>
    <row r="1192" spans="13:19" s="133" customFormat="1" ht="12.75" hidden="1" x14ac:dyDescent="0.25">
      <c r="M1192" s="133" t="str">
        <f t="shared" si="36"/>
        <v>ubiegam sięPodkarpackieGrębów_PL326</v>
      </c>
      <c r="N1192" s="133" t="s">
        <v>922</v>
      </c>
      <c r="O1192" s="137" t="str">
        <f t="shared" si="35"/>
        <v>Grębów_PL326</v>
      </c>
      <c r="P1192" s="138" t="s">
        <v>1035</v>
      </c>
      <c r="Q1192" s="138" t="s">
        <v>1030</v>
      </c>
      <c r="R1192" s="133">
        <v>5</v>
      </c>
      <c r="S1192" s="133" t="s">
        <v>79</v>
      </c>
    </row>
    <row r="1193" spans="13:19" s="133" customFormat="1" ht="12.75" hidden="1" x14ac:dyDescent="0.25">
      <c r="M1193" s="133" t="str">
        <f t="shared" si="36"/>
        <v>ubiegam sięPodkarpackieGrodzisko Dolne_PL326</v>
      </c>
      <c r="N1193" s="133" t="s">
        <v>922</v>
      </c>
      <c r="O1193" s="137" t="str">
        <f t="shared" si="35"/>
        <v>Grodzisko Dolne_PL326</v>
      </c>
      <c r="P1193" s="138" t="s">
        <v>1035</v>
      </c>
      <c r="Q1193" s="138" t="s">
        <v>1006</v>
      </c>
      <c r="R1193" s="133">
        <v>5</v>
      </c>
      <c r="S1193" s="133" t="s">
        <v>79</v>
      </c>
    </row>
    <row r="1194" spans="13:19" s="133" customFormat="1" ht="12.75" hidden="1" x14ac:dyDescent="0.25">
      <c r="M1194" s="133" t="str">
        <f t="shared" si="36"/>
        <v>ubiegam sięPodkarpackieHaczów_PL323</v>
      </c>
      <c r="N1194" s="133" t="s">
        <v>922</v>
      </c>
      <c r="O1194" s="137" t="str">
        <f t="shared" si="35"/>
        <v>Haczów_PL323</v>
      </c>
      <c r="P1194" s="138" t="s">
        <v>1032</v>
      </c>
      <c r="Q1194" s="138" t="s">
        <v>929</v>
      </c>
      <c r="R1194" s="133">
        <v>5</v>
      </c>
      <c r="S1194" s="133" t="s">
        <v>79</v>
      </c>
    </row>
    <row r="1195" spans="13:19" s="133" customFormat="1" ht="12.75" hidden="1" x14ac:dyDescent="0.25">
      <c r="M1195" s="133" t="str">
        <f t="shared" si="36"/>
        <v>ubiegam sięPodkarpackieHarasiuki_PL326</v>
      </c>
      <c r="N1195" s="133" t="s">
        <v>922</v>
      </c>
      <c r="O1195" s="137" t="str">
        <f t="shared" si="35"/>
        <v>Harasiuki_PL326</v>
      </c>
      <c r="P1195" s="138" t="s">
        <v>1035</v>
      </c>
      <c r="Q1195" s="138" t="s">
        <v>1018</v>
      </c>
      <c r="R1195" s="133">
        <v>5</v>
      </c>
      <c r="S1195" s="133" t="s">
        <v>79</v>
      </c>
    </row>
    <row r="1196" spans="13:19" s="133" customFormat="1" ht="12.75" hidden="1" x14ac:dyDescent="0.25">
      <c r="M1196" s="133" t="str">
        <f t="shared" si="36"/>
        <v>ubiegam sięPodkarpackieHoryniec-Zdrój_PL324</v>
      </c>
      <c r="N1196" s="133" t="s">
        <v>922</v>
      </c>
      <c r="O1196" s="137" t="str">
        <f t="shared" si="35"/>
        <v>Horyniec-Zdrój_PL324</v>
      </c>
      <c r="P1196" s="138" t="s">
        <v>1033</v>
      </c>
      <c r="Q1196" s="138" t="s">
        <v>961</v>
      </c>
      <c r="R1196" s="133">
        <v>5</v>
      </c>
      <c r="S1196" s="133" t="s">
        <v>79</v>
      </c>
    </row>
    <row r="1197" spans="13:19" s="133" customFormat="1" ht="12.75" hidden="1" x14ac:dyDescent="0.25">
      <c r="M1197" s="133" t="str">
        <f t="shared" si="36"/>
        <v>ubiegam sięPodkarpackieHyżne_PL325</v>
      </c>
      <c r="N1197" s="133" t="s">
        <v>922</v>
      </c>
      <c r="O1197" s="137" t="str">
        <f t="shared" si="35"/>
        <v>Hyżne_PL325</v>
      </c>
      <c r="P1197" s="138" t="s">
        <v>1034</v>
      </c>
      <c r="Q1197" s="138" t="s">
        <v>996</v>
      </c>
      <c r="R1197" s="133">
        <v>5</v>
      </c>
      <c r="S1197" s="133" t="s">
        <v>79</v>
      </c>
    </row>
    <row r="1198" spans="13:19" s="133" customFormat="1" ht="12.75" hidden="1" x14ac:dyDescent="0.25">
      <c r="M1198" s="133" t="str">
        <f t="shared" si="36"/>
        <v>ubiegam sięPodkarpackieIwierzyce_PL325</v>
      </c>
      <c r="N1198" s="133" t="s">
        <v>922</v>
      </c>
      <c r="O1198" s="137" t="str">
        <f t="shared" si="35"/>
        <v>Iwierzyce_PL325</v>
      </c>
      <c r="P1198" s="138" t="s">
        <v>1034</v>
      </c>
      <c r="Q1198" s="138" t="s">
        <v>990</v>
      </c>
      <c r="R1198" s="133">
        <v>5</v>
      </c>
      <c r="S1198" s="133" t="s">
        <v>79</v>
      </c>
    </row>
    <row r="1199" spans="13:19" s="133" customFormat="1" ht="12.75" hidden="1" x14ac:dyDescent="0.25">
      <c r="M1199" s="133" t="str">
        <f t="shared" si="36"/>
        <v>ubiegam sięPodkarpackieJarocin_PL326</v>
      </c>
      <c r="N1199" s="133" t="s">
        <v>922</v>
      </c>
      <c r="O1199" s="137" t="str">
        <f t="shared" si="35"/>
        <v>Jarocin_PL326</v>
      </c>
      <c r="P1199" s="138" t="s">
        <v>1035</v>
      </c>
      <c r="Q1199" s="138" t="s">
        <v>1019</v>
      </c>
      <c r="R1199" s="133">
        <v>5</v>
      </c>
      <c r="S1199" s="133" t="s">
        <v>79</v>
      </c>
    </row>
    <row r="1200" spans="13:19" s="133" customFormat="1" ht="12.75" hidden="1" x14ac:dyDescent="0.25">
      <c r="M1200" s="133" t="str">
        <f t="shared" si="36"/>
        <v>ubiegam sięPodkarpackieJarosław_PL324</v>
      </c>
      <c r="N1200" s="133" t="s">
        <v>922</v>
      </c>
      <c r="O1200" s="137" t="str">
        <f t="shared" si="35"/>
        <v>Jarosław_PL324</v>
      </c>
      <c r="P1200" s="138" t="s">
        <v>1033</v>
      </c>
      <c r="Q1200" s="138" t="s">
        <v>952</v>
      </c>
      <c r="R1200" s="133">
        <v>5</v>
      </c>
      <c r="S1200" s="133" t="s">
        <v>79</v>
      </c>
    </row>
    <row r="1201" spans="13:19" s="133" customFormat="1" ht="12.75" hidden="1" x14ac:dyDescent="0.25">
      <c r="M1201" s="133" t="str">
        <f t="shared" si="36"/>
        <v>ubiegam sięPodkarpackieJasło_PL323</v>
      </c>
      <c r="N1201" s="133" t="s">
        <v>922</v>
      </c>
      <c r="O1201" s="137" t="str">
        <f t="shared" si="35"/>
        <v>Jasło_PL323</v>
      </c>
      <c r="P1201" s="138" t="s">
        <v>1032</v>
      </c>
      <c r="Q1201" s="138" t="s">
        <v>931</v>
      </c>
      <c r="R1201" s="133">
        <v>5</v>
      </c>
      <c r="S1201" s="133" t="s">
        <v>79</v>
      </c>
    </row>
    <row r="1202" spans="13:19" s="133" customFormat="1" ht="12.75" hidden="1" x14ac:dyDescent="0.25">
      <c r="M1202" s="133" t="str">
        <f t="shared" si="36"/>
        <v>ubiegam sięPodkarpackieJaśliska_PL323</v>
      </c>
      <c r="N1202" s="133" t="s">
        <v>922</v>
      </c>
      <c r="O1202" s="137" t="str">
        <f t="shared" si="35"/>
        <v>Jaśliska_PL323</v>
      </c>
      <c r="P1202" s="138" t="s">
        <v>1032</v>
      </c>
      <c r="Q1202" s="138" t="s">
        <v>938</v>
      </c>
      <c r="R1202" s="133">
        <v>5</v>
      </c>
      <c r="S1202" s="133" t="s">
        <v>79</v>
      </c>
    </row>
    <row r="1203" spans="13:19" s="133" customFormat="1" ht="12.75" hidden="1" x14ac:dyDescent="0.25">
      <c r="M1203" s="133" t="str">
        <f t="shared" si="36"/>
        <v>ubiegam sięPodkarpackieJawornik Polski_PL324</v>
      </c>
      <c r="N1203" s="133" t="s">
        <v>922</v>
      </c>
      <c r="O1203" s="137" t="str">
        <f t="shared" si="35"/>
        <v>Jawornik Polski_PL324</v>
      </c>
      <c r="P1203" s="138" t="s">
        <v>1033</v>
      </c>
      <c r="Q1203" s="138" t="s">
        <v>977</v>
      </c>
      <c r="R1203" s="133">
        <v>5</v>
      </c>
      <c r="S1203" s="133" t="s">
        <v>79</v>
      </c>
    </row>
    <row r="1204" spans="13:19" s="133" customFormat="1" ht="12.75" hidden="1" x14ac:dyDescent="0.25">
      <c r="M1204" s="133" t="str">
        <f t="shared" si="36"/>
        <v>ubiegam sięPodkarpackieJeżowe_PL326</v>
      </c>
      <c r="N1204" s="133" t="s">
        <v>922</v>
      </c>
      <c r="O1204" s="137" t="str">
        <f t="shared" si="35"/>
        <v>Jeżowe_PL326</v>
      </c>
      <c r="P1204" s="138" t="s">
        <v>1035</v>
      </c>
      <c r="Q1204" s="138" t="s">
        <v>1020</v>
      </c>
      <c r="R1204" s="133">
        <v>5</v>
      </c>
      <c r="S1204" s="133" t="s">
        <v>79</v>
      </c>
    </row>
    <row r="1205" spans="13:19" s="133" customFormat="1" ht="12.75" hidden="1" x14ac:dyDescent="0.25">
      <c r="M1205" s="133" t="str">
        <f t="shared" si="36"/>
        <v>ubiegam sięPodkarpackieJodłowa_PL326</v>
      </c>
      <c r="N1205" s="133" t="s">
        <v>922</v>
      </c>
      <c r="O1205" s="137" t="str">
        <f t="shared" si="35"/>
        <v>Jodłowa_PL326</v>
      </c>
      <c r="P1205" s="138" t="s">
        <v>1035</v>
      </c>
      <c r="Q1205" s="138" t="s">
        <v>1003</v>
      </c>
      <c r="R1205" s="133">
        <v>5</v>
      </c>
      <c r="S1205" s="133" t="s">
        <v>79</v>
      </c>
    </row>
    <row r="1206" spans="13:19" s="133" customFormat="1" ht="12.75" hidden="1" x14ac:dyDescent="0.25">
      <c r="M1206" s="133" t="str">
        <f t="shared" si="36"/>
        <v>ubiegam sięPodkarpackieKamień_PL325</v>
      </c>
      <c r="N1206" s="133" t="s">
        <v>922</v>
      </c>
      <c r="O1206" s="137" t="str">
        <f t="shared" si="35"/>
        <v>Kamień_PL325</v>
      </c>
      <c r="P1206" s="138" t="s">
        <v>1034</v>
      </c>
      <c r="Q1206" s="138" t="s">
        <v>792</v>
      </c>
      <c r="R1206" s="133">
        <v>5</v>
      </c>
      <c r="S1206" s="133" t="s">
        <v>79</v>
      </c>
    </row>
    <row r="1207" spans="13:19" s="133" customFormat="1" ht="12.75" hidden="1" x14ac:dyDescent="0.25">
      <c r="M1207" s="133" t="str">
        <f t="shared" si="36"/>
        <v>ubiegam sięPodkarpackieKańczuga_PL324</v>
      </c>
      <c r="N1207" s="133" t="s">
        <v>922</v>
      </c>
      <c r="O1207" s="137" t="str">
        <f t="shared" si="35"/>
        <v>Kańczuga_PL324</v>
      </c>
      <c r="P1207" s="138" t="s">
        <v>1033</v>
      </c>
      <c r="Q1207" s="138" t="s">
        <v>978</v>
      </c>
      <c r="R1207" s="133">
        <v>5</v>
      </c>
      <c r="S1207" s="133" t="s">
        <v>79</v>
      </c>
    </row>
    <row r="1208" spans="13:19" s="133" customFormat="1" ht="12.75" hidden="1" x14ac:dyDescent="0.25">
      <c r="M1208" s="133" t="str">
        <f t="shared" si="36"/>
        <v>ubiegam sięPodkarpackieKolbuszowa_PL325</v>
      </c>
      <c r="N1208" s="133" t="s">
        <v>922</v>
      </c>
      <c r="O1208" s="137" t="str">
        <f t="shared" si="35"/>
        <v>Kolbuszowa_PL325</v>
      </c>
      <c r="P1208" s="138" t="s">
        <v>1034</v>
      </c>
      <c r="Q1208" s="138" t="s">
        <v>984</v>
      </c>
      <c r="R1208" s="133">
        <v>5</v>
      </c>
      <c r="S1208" s="133" t="s">
        <v>79</v>
      </c>
    </row>
    <row r="1209" spans="13:19" s="133" customFormat="1" ht="12.75" hidden="1" x14ac:dyDescent="0.25">
      <c r="M1209" s="133" t="str">
        <f t="shared" si="36"/>
        <v>ubiegam sięPodkarpackieKomańcza_PL323</v>
      </c>
      <c r="N1209" s="133" t="s">
        <v>922</v>
      </c>
      <c r="O1209" s="137" t="str">
        <f t="shared" si="35"/>
        <v>Komańcza_PL323</v>
      </c>
      <c r="P1209" s="138" t="s">
        <v>1032</v>
      </c>
      <c r="Q1209" s="138" t="s">
        <v>941</v>
      </c>
      <c r="R1209" s="133">
        <v>5</v>
      </c>
      <c r="S1209" s="133" t="s">
        <v>79</v>
      </c>
    </row>
    <row r="1210" spans="13:19" s="133" customFormat="1" ht="12.75" hidden="1" x14ac:dyDescent="0.25">
      <c r="M1210" s="133" t="str">
        <f t="shared" si="36"/>
        <v>ubiegam sięPodkarpackieKrasiczyn_PL324</v>
      </c>
      <c r="N1210" s="133" t="s">
        <v>922</v>
      </c>
      <c r="O1210" s="137" t="str">
        <f t="shared" si="35"/>
        <v>Krasiczyn_PL324</v>
      </c>
      <c r="P1210" s="138" t="s">
        <v>1033</v>
      </c>
      <c r="Q1210" s="138" t="s">
        <v>970</v>
      </c>
      <c r="R1210" s="133">
        <v>5</v>
      </c>
      <c r="S1210" s="133" t="s">
        <v>79</v>
      </c>
    </row>
    <row r="1211" spans="13:19" s="133" customFormat="1" ht="12.75" hidden="1" x14ac:dyDescent="0.25">
      <c r="M1211" s="133" t="str">
        <f t="shared" si="36"/>
        <v>ubiegam sięPodkarpackieKrempna_PL323</v>
      </c>
      <c r="N1211" s="133" t="s">
        <v>922</v>
      </c>
      <c r="O1211" s="137" t="str">
        <f t="shared" si="35"/>
        <v>Krempna_PL323</v>
      </c>
      <c r="P1211" s="138" t="s">
        <v>1032</v>
      </c>
      <c r="Q1211" s="138" t="s">
        <v>932</v>
      </c>
      <c r="R1211" s="133">
        <v>5</v>
      </c>
      <c r="S1211" s="133" t="s">
        <v>79</v>
      </c>
    </row>
    <row r="1212" spans="13:19" s="133" customFormat="1" ht="12.75" hidden="1" x14ac:dyDescent="0.25">
      <c r="M1212" s="133" t="str">
        <f t="shared" si="36"/>
        <v>ubiegam sięPodkarpackieKrzeszów_PL326</v>
      </c>
      <c r="N1212" s="133" t="s">
        <v>922</v>
      </c>
      <c r="O1212" s="137" t="str">
        <f t="shared" si="35"/>
        <v>Krzeszów_PL326</v>
      </c>
      <c r="P1212" s="138" t="s">
        <v>1035</v>
      </c>
      <c r="Q1212" s="138" t="s">
        <v>1021</v>
      </c>
      <c r="R1212" s="133">
        <v>5</v>
      </c>
      <c r="S1212" s="133" t="s">
        <v>79</v>
      </c>
    </row>
    <row r="1213" spans="13:19" s="133" customFormat="1" ht="12.75" hidden="1" x14ac:dyDescent="0.25">
      <c r="M1213" s="133" t="str">
        <f t="shared" si="36"/>
        <v>ubiegam sięPodkarpackieKrzywcza_PL324</v>
      </c>
      <c r="N1213" s="133" t="s">
        <v>922</v>
      </c>
      <c r="O1213" s="137" t="str">
        <f t="shared" si="35"/>
        <v>Krzywcza_PL324</v>
      </c>
      <c r="P1213" s="138" t="s">
        <v>1033</v>
      </c>
      <c r="Q1213" s="138" t="s">
        <v>971</v>
      </c>
      <c r="R1213" s="133">
        <v>5</v>
      </c>
      <c r="S1213" s="133" t="s">
        <v>79</v>
      </c>
    </row>
    <row r="1214" spans="13:19" s="133" customFormat="1" ht="12.75" hidden="1" x14ac:dyDescent="0.25">
      <c r="M1214" s="133" t="str">
        <f t="shared" si="36"/>
        <v>ubiegam sięPodkarpackieKuryłówka_PL326</v>
      </c>
      <c r="N1214" s="133" t="s">
        <v>922</v>
      </c>
      <c r="O1214" s="137" t="str">
        <f t="shared" si="35"/>
        <v>Kuryłówka_PL326</v>
      </c>
      <c r="P1214" s="138" t="s">
        <v>1035</v>
      </c>
      <c r="Q1214" s="138" t="s">
        <v>1007</v>
      </c>
      <c r="R1214" s="133">
        <v>5</v>
      </c>
      <c r="S1214" s="133" t="s">
        <v>79</v>
      </c>
    </row>
    <row r="1215" spans="13:19" s="133" customFormat="1" ht="12.75" hidden="1" x14ac:dyDescent="0.25">
      <c r="M1215" s="133" t="str">
        <f t="shared" si="36"/>
        <v>ubiegam sięPodkarpackieLaszki_PL324</v>
      </c>
      <c r="N1215" s="133" t="s">
        <v>922</v>
      </c>
      <c r="O1215" s="137" t="str">
        <f t="shared" si="35"/>
        <v>Laszki_PL324</v>
      </c>
      <c r="P1215" s="138" t="s">
        <v>1033</v>
      </c>
      <c r="Q1215" s="138" t="s">
        <v>953</v>
      </c>
      <c r="R1215" s="133">
        <v>5</v>
      </c>
      <c r="S1215" s="133" t="s">
        <v>79</v>
      </c>
    </row>
    <row r="1216" spans="13:19" s="133" customFormat="1" ht="12.75" hidden="1" x14ac:dyDescent="0.25">
      <c r="M1216" s="133" t="str">
        <f t="shared" si="36"/>
        <v>ubiegam sięPodkarpackieLesko_PL323</v>
      </c>
      <c r="N1216" s="133" t="s">
        <v>922</v>
      </c>
      <c r="O1216" s="137" t="str">
        <f t="shared" si="35"/>
        <v>Lesko_PL323</v>
      </c>
      <c r="P1216" s="138" t="s">
        <v>1032</v>
      </c>
      <c r="Q1216" s="138" t="s">
        <v>948</v>
      </c>
      <c r="R1216" s="133">
        <v>5</v>
      </c>
      <c r="S1216" s="133" t="s">
        <v>79</v>
      </c>
    </row>
    <row r="1217" spans="13:19" s="133" customFormat="1" ht="12.75" hidden="1" x14ac:dyDescent="0.25">
      <c r="M1217" s="133" t="str">
        <f t="shared" si="36"/>
        <v>ubiegam sięPodkarpackieLeżajsk_PL326</v>
      </c>
      <c r="N1217" s="133" t="s">
        <v>922</v>
      </c>
      <c r="O1217" s="137" t="str">
        <f t="shared" si="35"/>
        <v>Leżajsk_PL326</v>
      </c>
      <c r="P1217" s="138" t="s">
        <v>1035</v>
      </c>
      <c r="Q1217" s="138" t="s">
        <v>1008</v>
      </c>
      <c r="R1217" s="133">
        <v>5</v>
      </c>
      <c r="S1217" s="133" t="s">
        <v>79</v>
      </c>
    </row>
    <row r="1218" spans="13:19" s="133" customFormat="1" ht="12.75" hidden="1" x14ac:dyDescent="0.25">
      <c r="M1218" s="133" t="str">
        <f t="shared" si="36"/>
        <v>ubiegam sięPodkarpackieLubaczów_PL324</v>
      </c>
      <c r="N1218" s="133" t="s">
        <v>922</v>
      </c>
      <c r="O1218" s="137" t="str">
        <f t="shared" si="35"/>
        <v>Lubaczów_PL324</v>
      </c>
      <c r="P1218" s="138" t="s">
        <v>1033</v>
      </c>
      <c r="Q1218" s="138" t="s">
        <v>962</v>
      </c>
      <c r="R1218" s="133">
        <v>5</v>
      </c>
      <c r="S1218" s="133" t="s">
        <v>79</v>
      </c>
    </row>
    <row r="1219" spans="13:19" s="133" customFormat="1" ht="12.75" hidden="1" x14ac:dyDescent="0.25">
      <c r="M1219" s="133" t="str">
        <f t="shared" si="36"/>
        <v>ubiegam sięPodkarpackieLutowiska_PL323</v>
      </c>
      <c r="N1219" s="133" t="s">
        <v>922</v>
      </c>
      <c r="O1219" s="137" t="str">
        <f t="shared" si="35"/>
        <v>Lutowiska_PL323</v>
      </c>
      <c r="P1219" s="138" t="s">
        <v>1032</v>
      </c>
      <c r="Q1219" s="138" t="s">
        <v>924</v>
      </c>
      <c r="R1219" s="133">
        <v>5</v>
      </c>
      <c r="S1219" s="133" t="s">
        <v>79</v>
      </c>
    </row>
    <row r="1220" spans="13:19" s="133" customFormat="1" ht="12.75" hidden="1" x14ac:dyDescent="0.25">
      <c r="M1220" s="133" t="str">
        <f t="shared" si="36"/>
        <v>ubiegam sięPodkarpackieMajdan Królewski_PL325</v>
      </c>
      <c r="N1220" s="133" t="s">
        <v>922</v>
      </c>
      <c r="O1220" s="137" t="str">
        <f t="shared" si="35"/>
        <v>Majdan Królewski_PL325</v>
      </c>
      <c r="P1220" s="138" t="s">
        <v>1034</v>
      </c>
      <c r="Q1220" s="138" t="s">
        <v>985</v>
      </c>
      <c r="R1220" s="133">
        <v>5</v>
      </c>
      <c r="S1220" s="133" t="s">
        <v>79</v>
      </c>
    </row>
    <row r="1221" spans="13:19" s="133" customFormat="1" ht="12.75" hidden="1" x14ac:dyDescent="0.25">
      <c r="M1221" s="133" t="str">
        <f t="shared" si="36"/>
        <v>ubiegam sięPodkarpackieMedyka_PL324</v>
      </c>
      <c r="N1221" s="133" t="s">
        <v>922</v>
      </c>
      <c r="O1221" s="137" t="str">
        <f t="shared" ref="O1221:O1284" si="37">Q1221&amp;P1221</f>
        <v>Medyka_PL324</v>
      </c>
      <c r="P1221" s="138" t="s">
        <v>1033</v>
      </c>
      <c r="Q1221" s="138" t="s">
        <v>972</v>
      </c>
      <c r="R1221" s="133">
        <v>5</v>
      </c>
      <c r="S1221" s="133" t="s">
        <v>79</v>
      </c>
    </row>
    <row r="1222" spans="13:19" s="133" customFormat="1" ht="12.75" hidden="1" x14ac:dyDescent="0.25">
      <c r="M1222" s="133" t="str">
        <f t="shared" ref="M1222:M1285" si="38">S1222&amp;N1222&amp;O1222</f>
        <v>ubiegam sięPodkarpackieNarol_PL324</v>
      </c>
      <c r="N1222" s="133" t="s">
        <v>922</v>
      </c>
      <c r="O1222" s="137" t="str">
        <f t="shared" si="37"/>
        <v>Narol_PL324</v>
      </c>
      <c r="P1222" s="138" t="s">
        <v>1033</v>
      </c>
      <c r="Q1222" s="138" t="s">
        <v>963</v>
      </c>
      <c r="R1222" s="133">
        <v>5</v>
      </c>
      <c r="S1222" s="133" t="s">
        <v>79</v>
      </c>
    </row>
    <row r="1223" spans="13:19" s="133" customFormat="1" ht="12.75" hidden="1" x14ac:dyDescent="0.25">
      <c r="M1223" s="133" t="str">
        <f t="shared" si="38"/>
        <v>ubiegam sięPodkarpackieNiebylec_PL325</v>
      </c>
      <c r="N1223" s="133" t="s">
        <v>922</v>
      </c>
      <c r="O1223" s="137" t="str">
        <f t="shared" si="37"/>
        <v>Niebylec_PL325</v>
      </c>
      <c r="P1223" s="138" t="s">
        <v>1034</v>
      </c>
      <c r="Q1223" s="138" t="s">
        <v>1001</v>
      </c>
      <c r="R1223" s="133">
        <v>5</v>
      </c>
      <c r="S1223" s="133" t="s">
        <v>79</v>
      </c>
    </row>
    <row r="1224" spans="13:19" s="133" customFormat="1" ht="12.75" hidden="1" x14ac:dyDescent="0.25">
      <c r="M1224" s="133" t="str">
        <f t="shared" si="38"/>
        <v>ubiegam sięPodkarpackieNiwiska_PL325</v>
      </c>
      <c r="N1224" s="133" t="s">
        <v>922</v>
      </c>
      <c r="O1224" s="137" t="str">
        <f t="shared" si="37"/>
        <v>Niwiska_PL325</v>
      </c>
      <c r="P1224" s="138" t="s">
        <v>1034</v>
      </c>
      <c r="Q1224" s="138" t="s">
        <v>986</v>
      </c>
      <c r="R1224" s="133">
        <v>5</v>
      </c>
      <c r="S1224" s="133" t="s">
        <v>79</v>
      </c>
    </row>
    <row r="1225" spans="13:19" s="133" customFormat="1" ht="12.75" hidden="1" x14ac:dyDescent="0.25">
      <c r="M1225" s="133" t="str">
        <f t="shared" si="38"/>
        <v>ubiegam sięPodkarpackieNowa Dęba_PL326</v>
      </c>
      <c r="N1225" s="133" t="s">
        <v>922</v>
      </c>
      <c r="O1225" s="137" t="str">
        <f t="shared" si="37"/>
        <v>Nowa Dęba_PL326</v>
      </c>
      <c r="P1225" s="138" t="s">
        <v>1035</v>
      </c>
      <c r="Q1225" s="138" t="s">
        <v>1031</v>
      </c>
      <c r="R1225" s="133">
        <v>5</v>
      </c>
      <c r="S1225" s="133" t="s">
        <v>79</v>
      </c>
    </row>
    <row r="1226" spans="13:19" s="133" customFormat="1" ht="12.75" hidden="1" x14ac:dyDescent="0.25">
      <c r="M1226" s="133" t="str">
        <f t="shared" si="38"/>
        <v>ubiegam sięPodkarpackieNowa Sarzyna_PL326</v>
      </c>
      <c r="N1226" s="133" t="s">
        <v>922</v>
      </c>
      <c r="O1226" s="137" t="str">
        <f t="shared" si="37"/>
        <v>Nowa Sarzyna_PL326</v>
      </c>
      <c r="P1226" s="138" t="s">
        <v>1035</v>
      </c>
      <c r="Q1226" s="138" t="s">
        <v>1009</v>
      </c>
      <c r="R1226" s="133">
        <v>5</v>
      </c>
      <c r="S1226" s="133" t="s">
        <v>79</v>
      </c>
    </row>
    <row r="1227" spans="13:19" s="133" customFormat="1" ht="12.75" hidden="1" x14ac:dyDescent="0.25">
      <c r="M1227" s="133" t="str">
        <f t="shared" si="38"/>
        <v>ubiegam sięPodkarpackieNowy Żmigród_PL323</v>
      </c>
      <c r="N1227" s="133" t="s">
        <v>922</v>
      </c>
      <c r="O1227" s="137" t="str">
        <f t="shared" si="37"/>
        <v>Nowy Żmigród_PL323</v>
      </c>
      <c r="P1227" s="138" t="s">
        <v>1032</v>
      </c>
      <c r="Q1227" s="138" t="s">
        <v>933</v>
      </c>
      <c r="R1227" s="133">
        <v>5</v>
      </c>
      <c r="S1227" s="133" t="s">
        <v>79</v>
      </c>
    </row>
    <row r="1228" spans="13:19" s="133" customFormat="1" ht="12.75" hidden="1" x14ac:dyDescent="0.25">
      <c r="M1228" s="133" t="str">
        <f t="shared" si="38"/>
        <v>ubiegam sięPodkarpackieNozdrzec_PL323</v>
      </c>
      <c r="N1228" s="133" t="s">
        <v>922</v>
      </c>
      <c r="O1228" s="137" t="str">
        <f t="shared" si="37"/>
        <v>Nozdrzec_PL323</v>
      </c>
      <c r="P1228" s="138" t="s">
        <v>1032</v>
      </c>
      <c r="Q1228" s="138" t="s">
        <v>930</v>
      </c>
      <c r="R1228" s="133">
        <v>5</v>
      </c>
      <c r="S1228" s="133" t="s">
        <v>79</v>
      </c>
    </row>
    <row r="1229" spans="13:19" s="133" customFormat="1" ht="12.75" hidden="1" x14ac:dyDescent="0.25">
      <c r="M1229" s="133" t="str">
        <f t="shared" si="38"/>
        <v>ubiegam sięPodkarpackieOleszyce_PL324</v>
      </c>
      <c r="N1229" s="133" t="s">
        <v>922</v>
      </c>
      <c r="O1229" s="137" t="str">
        <f t="shared" si="37"/>
        <v>Oleszyce_PL324</v>
      </c>
      <c r="P1229" s="138" t="s">
        <v>1033</v>
      </c>
      <c r="Q1229" s="138" t="s">
        <v>964</v>
      </c>
      <c r="R1229" s="133">
        <v>5</v>
      </c>
      <c r="S1229" s="133" t="s">
        <v>79</v>
      </c>
    </row>
    <row r="1230" spans="13:19" s="133" customFormat="1" ht="12.75" hidden="1" x14ac:dyDescent="0.25">
      <c r="M1230" s="133" t="str">
        <f t="shared" si="38"/>
        <v>ubiegam sięPodkarpackieOlszanica_PL323</v>
      </c>
      <c r="N1230" s="133" t="s">
        <v>922</v>
      </c>
      <c r="O1230" s="137" t="str">
        <f t="shared" si="37"/>
        <v>Olszanica_PL323</v>
      </c>
      <c r="P1230" s="138" t="s">
        <v>1032</v>
      </c>
      <c r="Q1230" s="138" t="s">
        <v>949</v>
      </c>
      <c r="R1230" s="133">
        <v>5</v>
      </c>
      <c r="S1230" s="133" t="s">
        <v>79</v>
      </c>
    </row>
    <row r="1231" spans="13:19" s="133" customFormat="1" ht="12.75" hidden="1" x14ac:dyDescent="0.25">
      <c r="M1231" s="133" t="str">
        <f t="shared" si="38"/>
        <v>ubiegam sięPodkarpackieOrły_PL324</v>
      </c>
      <c r="N1231" s="133" t="s">
        <v>922</v>
      </c>
      <c r="O1231" s="137" t="str">
        <f t="shared" si="37"/>
        <v>Orły_PL324</v>
      </c>
      <c r="P1231" s="138" t="s">
        <v>1033</v>
      </c>
      <c r="Q1231" s="138" t="s">
        <v>973</v>
      </c>
      <c r="R1231" s="133">
        <v>5</v>
      </c>
      <c r="S1231" s="133" t="s">
        <v>79</v>
      </c>
    </row>
    <row r="1232" spans="13:19" s="133" customFormat="1" ht="12.75" hidden="1" x14ac:dyDescent="0.25">
      <c r="M1232" s="133" t="str">
        <f t="shared" si="38"/>
        <v>ubiegam sięPodkarpackieOsiek Jasielski_PL323</v>
      </c>
      <c r="N1232" s="133" t="s">
        <v>922</v>
      </c>
      <c r="O1232" s="137" t="str">
        <f t="shared" si="37"/>
        <v>Osiek Jasielski_PL323</v>
      </c>
      <c r="P1232" s="138" t="s">
        <v>1032</v>
      </c>
      <c r="Q1232" s="138" t="s">
        <v>934</v>
      </c>
      <c r="R1232" s="133">
        <v>5</v>
      </c>
      <c r="S1232" s="133" t="s">
        <v>79</v>
      </c>
    </row>
    <row r="1233" spans="13:19" s="133" customFormat="1" ht="12.75" hidden="1" x14ac:dyDescent="0.25">
      <c r="M1233" s="133" t="str">
        <f t="shared" si="38"/>
        <v>ubiegam sięPodkarpackieOstrów_PL325</v>
      </c>
      <c r="N1233" s="133" t="s">
        <v>922</v>
      </c>
      <c r="O1233" s="137" t="str">
        <f t="shared" si="37"/>
        <v>Ostrów_PL325</v>
      </c>
      <c r="P1233" s="138" t="s">
        <v>1034</v>
      </c>
      <c r="Q1233" s="138" t="s">
        <v>991</v>
      </c>
      <c r="R1233" s="133">
        <v>5</v>
      </c>
      <c r="S1233" s="133" t="s">
        <v>79</v>
      </c>
    </row>
    <row r="1234" spans="13:19" s="133" customFormat="1" ht="12.75" hidden="1" x14ac:dyDescent="0.25">
      <c r="M1234" s="133" t="str">
        <f t="shared" si="38"/>
        <v>ubiegam sięPodkarpackiePadew Narodowa_PL326</v>
      </c>
      <c r="N1234" s="133" t="s">
        <v>922</v>
      </c>
      <c r="O1234" s="137" t="str">
        <f t="shared" si="37"/>
        <v>Padew Narodowa_PL326</v>
      </c>
      <c r="P1234" s="138" t="s">
        <v>1035</v>
      </c>
      <c r="Q1234" s="138" t="s">
        <v>1013</v>
      </c>
      <c r="R1234" s="133">
        <v>5</v>
      </c>
      <c r="S1234" s="133" t="s">
        <v>79</v>
      </c>
    </row>
    <row r="1235" spans="13:19" s="133" customFormat="1" ht="12.75" hidden="1" x14ac:dyDescent="0.25">
      <c r="M1235" s="133" t="str">
        <f t="shared" si="38"/>
        <v>ubiegam sięPodkarpackiePawłosiów_PL324</v>
      </c>
      <c r="N1235" s="133" t="s">
        <v>922</v>
      </c>
      <c r="O1235" s="137" t="str">
        <f t="shared" si="37"/>
        <v>Pawłosiów_PL324</v>
      </c>
      <c r="P1235" s="138" t="s">
        <v>1033</v>
      </c>
      <c r="Q1235" s="138" t="s">
        <v>954</v>
      </c>
      <c r="R1235" s="133">
        <v>5</v>
      </c>
      <c r="S1235" s="133" t="s">
        <v>79</v>
      </c>
    </row>
    <row r="1236" spans="13:19" s="133" customFormat="1" ht="12.75" hidden="1" x14ac:dyDescent="0.25">
      <c r="M1236" s="133" t="str">
        <f t="shared" si="38"/>
        <v>ubiegam sięPodkarpackiePilzno_PL326</v>
      </c>
      <c r="N1236" s="133" t="s">
        <v>922</v>
      </c>
      <c r="O1236" s="137" t="str">
        <f t="shared" si="37"/>
        <v>Pilzno_PL326</v>
      </c>
      <c r="P1236" s="138" t="s">
        <v>1035</v>
      </c>
      <c r="Q1236" s="138" t="s">
        <v>1004</v>
      </c>
      <c r="R1236" s="133">
        <v>5</v>
      </c>
      <c r="S1236" s="133" t="s">
        <v>79</v>
      </c>
    </row>
    <row r="1237" spans="13:19" s="133" customFormat="1" ht="12.75" hidden="1" x14ac:dyDescent="0.25">
      <c r="M1237" s="133" t="str">
        <f t="shared" si="38"/>
        <v>ubiegam sięPodkarpackiePruchnik_PL324</v>
      </c>
      <c r="N1237" s="133" t="s">
        <v>922</v>
      </c>
      <c r="O1237" s="137" t="str">
        <f t="shared" si="37"/>
        <v>Pruchnik_PL324</v>
      </c>
      <c r="P1237" s="138" t="s">
        <v>1033</v>
      </c>
      <c r="Q1237" s="138" t="s">
        <v>955</v>
      </c>
      <c r="R1237" s="133">
        <v>5</v>
      </c>
      <c r="S1237" s="133" t="s">
        <v>79</v>
      </c>
    </row>
    <row r="1238" spans="13:19" s="133" customFormat="1" ht="12.75" hidden="1" x14ac:dyDescent="0.25">
      <c r="M1238" s="133" t="str">
        <f t="shared" si="38"/>
        <v>ubiegam sięPodkarpackiePrzecław_PL326</v>
      </c>
      <c r="N1238" s="133" t="s">
        <v>922</v>
      </c>
      <c r="O1238" s="137" t="str">
        <f t="shared" si="37"/>
        <v>Przecław_PL326</v>
      </c>
      <c r="P1238" s="138" t="s">
        <v>1035</v>
      </c>
      <c r="Q1238" s="138" t="s">
        <v>1014</v>
      </c>
      <c r="R1238" s="133">
        <v>5</v>
      </c>
      <c r="S1238" s="133" t="s">
        <v>79</v>
      </c>
    </row>
    <row r="1239" spans="13:19" s="133" customFormat="1" ht="12.75" hidden="1" x14ac:dyDescent="0.25">
      <c r="M1239" s="133" t="str">
        <f t="shared" si="38"/>
        <v>ubiegam sięPodkarpackiePrzemyśl_PL324</v>
      </c>
      <c r="N1239" s="133" t="s">
        <v>922</v>
      </c>
      <c r="O1239" s="137" t="str">
        <f t="shared" si="37"/>
        <v>Przemyśl_PL324</v>
      </c>
      <c r="P1239" s="138" t="s">
        <v>1033</v>
      </c>
      <c r="Q1239" s="138" t="s">
        <v>974</v>
      </c>
      <c r="R1239" s="133">
        <v>5</v>
      </c>
      <c r="S1239" s="133" t="s">
        <v>79</v>
      </c>
    </row>
    <row r="1240" spans="13:19" s="133" customFormat="1" ht="12.75" hidden="1" x14ac:dyDescent="0.25">
      <c r="M1240" s="133" t="str">
        <f t="shared" si="38"/>
        <v>ubiegam sięPodkarpackiePrzeworsk_PL324</v>
      </c>
      <c r="N1240" s="133" t="s">
        <v>922</v>
      </c>
      <c r="O1240" s="137" t="str">
        <f t="shared" si="37"/>
        <v>Przeworsk_PL324</v>
      </c>
      <c r="P1240" s="138" t="s">
        <v>1033</v>
      </c>
      <c r="Q1240" s="138" t="s">
        <v>979</v>
      </c>
      <c r="R1240" s="133">
        <v>5</v>
      </c>
      <c r="S1240" s="133" t="s">
        <v>79</v>
      </c>
    </row>
    <row r="1241" spans="13:19" s="133" customFormat="1" ht="12.75" hidden="1" x14ac:dyDescent="0.25">
      <c r="M1241" s="133" t="str">
        <f t="shared" si="38"/>
        <v>ubiegam sięPodkarpackiePysznica_PL326</v>
      </c>
      <c r="N1241" s="133" t="s">
        <v>922</v>
      </c>
      <c r="O1241" s="137" t="str">
        <f t="shared" si="37"/>
        <v>Pysznica_PL326</v>
      </c>
      <c r="P1241" s="138" t="s">
        <v>1035</v>
      </c>
      <c r="Q1241" s="138" t="s">
        <v>1024</v>
      </c>
      <c r="R1241" s="133">
        <v>5</v>
      </c>
      <c r="S1241" s="133" t="s">
        <v>79</v>
      </c>
    </row>
    <row r="1242" spans="13:19" s="133" customFormat="1" ht="12.75" hidden="1" x14ac:dyDescent="0.25">
      <c r="M1242" s="133" t="str">
        <f t="shared" si="38"/>
        <v>ubiegam sięPodkarpackieRadomyśl nad Sanem_PL326</v>
      </c>
      <c r="N1242" s="133" t="s">
        <v>922</v>
      </c>
      <c r="O1242" s="137" t="str">
        <f t="shared" si="37"/>
        <v>Radomyśl nad Sanem_PL326</v>
      </c>
      <c r="P1242" s="138" t="s">
        <v>1035</v>
      </c>
      <c r="Q1242" s="138" t="s">
        <v>1025</v>
      </c>
      <c r="R1242" s="133">
        <v>5</v>
      </c>
      <c r="S1242" s="133" t="s">
        <v>79</v>
      </c>
    </row>
    <row r="1243" spans="13:19" s="133" customFormat="1" ht="12.75" hidden="1" x14ac:dyDescent="0.25">
      <c r="M1243" s="133" t="str">
        <f t="shared" si="38"/>
        <v>ubiegam sięPodkarpackieRadomyśl Wielki_PL326</v>
      </c>
      <c r="N1243" s="133" t="s">
        <v>922</v>
      </c>
      <c r="O1243" s="137" t="str">
        <f t="shared" si="37"/>
        <v>Radomyśl Wielki_PL326</v>
      </c>
      <c r="P1243" s="138" t="s">
        <v>1035</v>
      </c>
      <c r="Q1243" s="138" t="s">
        <v>1015</v>
      </c>
      <c r="R1243" s="133">
        <v>5</v>
      </c>
      <c r="S1243" s="133" t="s">
        <v>79</v>
      </c>
    </row>
    <row r="1244" spans="13:19" s="133" customFormat="1" ht="12.75" hidden="1" x14ac:dyDescent="0.25">
      <c r="M1244" s="133" t="str">
        <f t="shared" si="38"/>
        <v>ubiegam sięPodkarpackieRadymno_PL324</v>
      </c>
      <c r="N1244" s="133" t="s">
        <v>922</v>
      </c>
      <c r="O1244" s="137" t="str">
        <f t="shared" si="37"/>
        <v>Radymno_PL324</v>
      </c>
      <c r="P1244" s="138" t="s">
        <v>1033</v>
      </c>
      <c r="Q1244" s="138" t="s">
        <v>956</v>
      </c>
      <c r="R1244" s="133">
        <v>5</v>
      </c>
      <c r="S1244" s="133" t="s">
        <v>79</v>
      </c>
    </row>
    <row r="1245" spans="13:19" s="133" customFormat="1" ht="12.75" hidden="1" x14ac:dyDescent="0.25">
      <c r="M1245" s="133" t="str">
        <f t="shared" si="38"/>
        <v>ubiegam sięPodkarpackieRaniżów_PL325</v>
      </c>
      <c r="N1245" s="133" t="s">
        <v>922</v>
      </c>
      <c r="O1245" s="137" t="str">
        <f t="shared" si="37"/>
        <v>Raniżów_PL325</v>
      </c>
      <c r="P1245" s="138" t="s">
        <v>1034</v>
      </c>
      <c r="Q1245" s="138" t="s">
        <v>987</v>
      </c>
      <c r="R1245" s="133">
        <v>5</v>
      </c>
      <c r="S1245" s="133" t="s">
        <v>79</v>
      </c>
    </row>
    <row r="1246" spans="13:19" s="133" customFormat="1" ht="12.75" hidden="1" x14ac:dyDescent="0.25">
      <c r="M1246" s="133" t="str">
        <f t="shared" si="38"/>
        <v>ubiegam sięPodkarpackieRokietnica_PL324</v>
      </c>
      <c r="N1246" s="133" t="s">
        <v>922</v>
      </c>
      <c r="O1246" s="137" t="str">
        <f t="shared" si="37"/>
        <v>Rokietnica_PL324</v>
      </c>
      <c r="P1246" s="138" t="s">
        <v>1033</v>
      </c>
      <c r="Q1246" s="138" t="s">
        <v>957</v>
      </c>
      <c r="R1246" s="133">
        <v>5</v>
      </c>
      <c r="S1246" s="133" t="s">
        <v>79</v>
      </c>
    </row>
    <row r="1247" spans="13:19" s="133" customFormat="1" ht="12.75" hidden="1" x14ac:dyDescent="0.25">
      <c r="M1247" s="133" t="str">
        <f t="shared" si="38"/>
        <v>ubiegam sięPodkarpackieRoźwienica_PL324</v>
      </c>
      <c r="N1247" s="133" t="s">
        <v>922</v>
      </c>
      <c r="O1247" s="137" t="str">
        <f t="shared" si="37"/>
        <v>Roźwienica_PL324</v>
      </c>
      <c r="P1247" s="138" t="s">
        <v>1033</v>
      </c>
      <c r="Q1247" s="138" t="s">
        <v>958</v>
      </c>
      <c r="R1247" s="133">
        <v>5</v>
      </c>
      <c r="S1247" s="133" t="s">
        <v>79</v>
      </c>
    </row>
    <row r="1248" spans="13:19" s="133" customFormat="1" ht="12.75" hidden="1" x14ac:dyDescent="0.25">
      <c r="M1248" s="133" t="str">
        <f t="shared" si="38"/>
        <v>ubiegam sięPodkarpackieSanok_PL323</v>
      </c>
      <c r="N1248" s="133" t="s">
        <v>922</v>
      </c>
      <c r="O1248" s="137" t="str">
        <f t="shared" si="37"/>
        <v>Sanok_PL323</v>
      </c>
      <c r="P1248" s="138" t="s">
        <v>1032</v>
      </c>
      <c r="Q1248" s="138" t="s">
        <v>942</v>
      </c>
      <c r="R1248" s="133">
        <v>5</v>
      </c>
      <c r="S1248" s="133" t="s">
        <v>79</v>
      </c>
    </row>
    <row r="1249" spans="13:19" s="133" customFormat="1" ht="12.75" hidden="1" x14ac:dyDescent="0.25">
      <c r="M1249" s="133" t="str">
        <f t="shared" si="38"/>
        <v>ubiegam sięPodkarpackieSieniawa_PL324</v>
      </c>
      <c r="N1249" s="133" t="s">
        <v>922</v>
      </c>
      <c r="O1249" s="137" t="str">
        <f t="shared" si="37"/>
        <v>Sieniawa_PL324</v>
      </c>
      <c r="P1249" s="138" t="s">
        <v>1033</v>
      </c>
      <c r="Q1249" s="138" t="s">
        <v>980</v>
      </c>
      <c r="R1249" s="133">
        <v>5</v>
      </c>
      <c r="S1249" s="133" t="s">
        <v>79</v>
      </c>
    </row>
    <row r="1250" spans="13:19" s="133" customFormat="1" ht="12.75" hidden="1" x14ac:dyDescent="0.25">
      <c r="M1250" s="133" t="str">
        <f t="shared" si="38"/>
        <v>ubiegam sięPodkarpackieSokołów Małopolski_PL325</v>
      </c>
      <c r="N1250" s="133" t="s">
        <v>922</v>
      </c>
      <c r="O1250" s="137" t="str">
        <f t="shared" si="37"/>
        <v>Sokołów Małopolski_PL325</v>
      </c>
      <c r="P1250" s="138" t="s">
        <v>1034</v>
      </c>
      <c r="Q1250" s="138" t="s">
        <v>997</v>
      </c>
      <c r="R1250" s="133">
        <v>5</v>
      </c>
      <c r="S1250" s="133" t="s">
        <v>79</v>
      </c>
    </row>
    <row r="1251" spans="13:19" s="133" customFormat="1" ht="12.75" hidden="1" x14ac:dyDescent="0.25">
      <c r="M1251" s="133" t="str">
        <f t="shared" si="38"/>
        <v>ubiegam sięPodkarpackieSolina_PL323</v>
      </c>
      <c r="N1251" s="133" t="s">
        <v>922</v>
      </c>
      <c r="O1251" s="137" t="str">
        <f t="shared" si="37"/>
        <v>Solina_PL323</v>
      </c>
      <c r="P1251" s="138" t="s">
        <v>1032</v>
      </c>
      <c r="Q1251" s="138" t="s">
        <v>950</v>
      </c>
      <c r="R1251" s="133">
        <v>5</v>
      </c>
      <c r="S1251" s="133" t="s">
        <v>79</v>
      </c>
    </row>
    <row r="1252" spans="13:19" s="133" customFormat="1" ht="12.75" hidden="1" x14ac:dyDescent="0.25">
      <c r="M1252" s="133" t="str">
        <f t="shared" si="38"/>
        <v>ubiegam sięPodkarpackieStary Dzików_PL324</v>
      </c>
      <c r="N1252" s="133" t="s">
        <v>922</v>
      </c>
      <c r="O1252" s="137" t="str">
        <f t="shared" si="37"/>
        <v>Stary Dzików_PL324</v>
      </c>
      <c r="P1252" s="138" t="s">
        <v>1033</v>
      </c>
      <c r="Q1252" s="138" t="s">
        <v>965</v>
      </c>
      <c r="R1252" s="133">
        <v>5</v>
      </c>
      <c r="S1252" s="133" t="s">
        <v>79</v>
      </c>
    </row>
    <row r="1253" spans="13:19" s="133" customFormat="1" ht="12.75" hidden="1" x14ac:dyDescent="0.25">
      <c r="M1253" s="133" t="str">
        <f t="shared" si="38"/>
        <v>ubiegam sięPodkarpackieStubno_PL324</v>
      </c>
      <c r="N1253" s="133" t="s">
        <v>922</v>
      </c>
      <c r="O1253" s="137" t="str">
        <f t="shared" si="37"/>
        <v>Stubno_PL324</v>
      </c>
      <c r="P1253" s="138" t="s">
        <v>1033</v>
      </c>
      <c r="Q1253" s="138" t="s">
        <v>975</v>
      </c>
      <c r="R1253" s="133">
        <v>5</v>
      </c>
      <c r="S1253" s="133" t="s">
        <v>79</v>
      </c>
    </row>
    <row r="1254" spans="13:19" s="133" customFormat="1" ht="12.75" hidden="1" x14ac:dyDescent="0.25">
      <c r="M1254" s="133" t="str">
        <f t="shared" si="38"/>
        <v>ubiegam sięPodkarpackieŚwilcza_PL325</v>
      </c>
      <c r="N1254" s="133" t="s">
        <v>922</v>
      </c>
      <c r="O1254" s="137" t="str">
        <f t="shared" si="37"/>
        <v>Świlcza_PL325</v>
      </c>
      <c r="P1254" s="138" t="s">
        <v>1034</v>
      </c>
      <c r="Q1254" s="138" t="s">
        <v>998</v>
      </c>
      <c r="R1254" s="133">
        <v>5</v>
      </c>
      <c r="S1254" s="133" t="s">
        <v>79</v>
      </c>
    </row>
    <row r="1255" spans="13:19" s="133" customFormat="1" ht="12.75" hidden="1" x14ac:dyDescent="0.25">
      <c r="M1255" s="133" t="str">
        <f t="shared" si="38"/>
        <v>ubiegam sięPodkarpackieTarnowiec_PL323</v>
      </c>
      <c r="N1255" s="133" t="s">
        <v>922</v>
      </c>
      <c r="O1255" s="137" t="str">
        <f t="shared" si="37"/>
        <v>Tarnowiec_PL323</v>
      </c>
      <c r="P1255" s="138" t="s">
        <v>1032</v>
      </c>
      <c r="Q1255" s="138" t="s">
        <v>935</v>
      </c>
      <c r="R1255" s="133">
        <v>5</v>
      </c>
      <c r="S1255" s="133" t="s">
        <v>79</v>
      </c>
    </row>
    <row r="1256" spans="13:19" s="133" customFormat="1" ht="12.75" hidden="1" x14ac:dyDescent="0.25">
      <c r="M1256" s="133" t="str">
        <f t="shared" si="38"/>
        <v>ubiegam sięPodkarpackieTryńcza_PL324</v>
      </c>
      <c r="N1256" s="133" t="s">
        <v>922</v>
      </c>
      <c r="O1256" s="137" t="str">
        <f t="shared" si="37"/>
        <v>Tryńcza_PL324</v>
      </c>
      <c r="P1256" s="138" t="s">
        <v>1033</v>
      </c>
      <c r="Q1256" s="138" t="s">
        <v>981</v>
      </c>
      <c r="R1256" s="133">
        <v>5</v>
      </c>
      <c r="S1256" s="133" t="s">
        <v>79</v>
      </c>
    </row>
    <row r="1257" spans="13:19" s="133" customFormat="1" ht="12.75" hidden="1" x14ac:dyDescent="0.25">
      <c r="M1257" s="133" t="str">
        <f t="shared" si="38"/>
        <v>ubiegam sięPodkarpackieTuszów Narodowy_PL326</v>
      </c>
      <c r="N1257" s="133" t="s">
        <v>922</v>
      </c>
      <c r="O1257" s="137" t="str">
        <f t="shared" si="37"/>
        <v>Tuszów Narodowy_PL326</v>
      </c>
      <c r="P1257" s="138" t="s">
        <v>1035</v>
      </c>
      <c r="Q1257" s="138" t="s">
        <v>1016</v>
      </c>
      <c r="R1257" s="133">
        <v>5</v>
      </c>
      <c r="S1257" s="133" t="s">
        <v>79</v>
      </c>
    </row>
    <row r="1258" spans="13:19" s="133" customFormat="1" ht="12.75" hidden="1" x14ac:dyDescent="0.25">
      <c r="M1258" s="133" t="str">
        <f t="shared" si="38"/>
        <v>ubiegam sięPodkarpackieTyrawa Wołoska_PL323</v>
      </c>
      <c r="N1258" s="133" t="s">
        <v>922</v>
      </c>
      <c r="O1258" s="137" t="str">
        <f t="shared" si="37"/>
        <v>Tyrawa Wołoska_PL323</v>
      </c>
      <c r="P1258" s="138" t="s">
        <v>1032</v>
      </c>
      <c r="Q1258" s="138" t="s">
        <v>943</v>
      </c>
      <c r="R1258" s="133">
        <v>5</v>
      </c>
      <c r="S1258" s="133" t="s">
        <v>79</v>
      </c>
    </row>
    <row r="1259" spans="13:19" s="133" customFormat="1" ht="12.75" hidden="1" x14ac:dyDescent="0.25">
      <c r="M1259" s="133" t="str">
        <f t="shared" si="38"/>
        <v>ubiegam sięPodkarpackieUlanów_PL326</v>
      </c>
      <c r="N1259" s="133" t="s">
        <v>922</v>
      </c>
      <c r="O1259" s="137" t="str">
        <f t="shared" si="37"/>
        <v>Ulanów_PL326</v>
      </c>
      <c r="P1259" s="138" t="s">
        <v>1035</v>
      </c>
      <c r="Q1259" s="138" t="s">
        <v>1022</v>
      </c>
      <c r="R1259" s="133">
        <v>5</v>
      </c>
      <c r="S1259" s="133" t="s">
        <v>79</v>
      </c>
    </row>
    <row r="1260" spans="13:19" s="133" customFormat="1" ht="12.75" hidden="1" x14ac:dyDescent="0.25">
      <c r="M1260" s="133" t="str">
        <f t="shared" si="38"/>
        <v>ubiegam sięPodkarpackieUstrzyki Dolne_PL323</v>
      </c>
      <c r="N1260" s="133" t="s">
        <v>922</v>
      </c>
      <c r="O1260" s="137" t="str">
        <f t="shared" si="37"/>
        <v>Ustrzyki Dolne_PL323</v>
      </c>
      <c r="P1260" s="138" t="s">
        <v>1032</v>
      </c>
      <c r="Q1260" s="138" t="s">
        <v>925</v>
      </c>
      <c r="R1260" s="133">
        <v>5</v>
      </c>
      <c r="S1260" s="133" t="s">
        <v>79</v>
      </c>
    </row>
    <row r="1261" spans="13:19" s="133" customFormat="1" ht="12.75" hidden="1" x14ac:dyDescent="0.25">
      <c r="M1261" s="133" t="str">
        <f t="shared" si="38"/>
        <v>ubiegam sięPodkarpackieWadowice Górne_PL326</v>
      </c>
      <c r="N1261" s="133" t="s">
        <v>922</v>
      </c>
      <c r="O1261" s="137" t="str">
        <f t="shared" si="37"/>
        <v>Wadowice Górne_PL326</v>
      </c>
      <c r="P1261" s="138" t="s">
        <v>1035</v>
      </c>
      <c r="Q1261" s="138" t="s">
        <v>1017</v>
      </c>
      <c r="R1261" s="133">
        <v>5</v>
      </c>
      <c r="S1261" s="133" t="s">
        <v>79</v>
      </c>
    </row>
    <row r="1262" spans="13:19" s="133" customFormat="1" ht="12.75" hidden="1" x14ac:dyDescent="0.25">
      <c r="M1262" s="133" t="str">
        <f t="shared" si="38"/>
        <v>ubiegam sięPodkarpackieWiązownica_PL324</v>
      </c>
      <c r="N1262" s="133" t="s">
        <v>922</v>
      </c>
      <c r="O1262" s="137" t="str">
        <f t="shared" si="37"/>
        <v>Wiązownica_PL324</v>
      </c>
      <c r="P1262" s="138" t="s">
        <v>1033</v>
      </c>
      <c r="Q1262" s="138" t="s">
        <v>959</v>
      </c>
      <c r="R1262" s="133">
        <v>5</v>
      </c>
      <c r="S1262" s="133" t="s">
        <v>79</v>
      </c>
    </row>
    <row r="1263" spans="13:19" s="133" customFormat="1" ht="12.75" hidden="1" x14ac:dyDescent="0.25">
      <c r="M1263" s="133" t="str">
        <f t="shared" si="38"/>
        <v>ubiegam sięPodkarpackieWielkie Oczy_PL324</v>
      </c>
      <c r="N1263" s="133" t="s">
        <v>922</v>
      </c>
      <c r="O1263" s="137" t="str">
        <f t="shared" si="37"/>
        <v>Wielkie Oczy_PL324</v>
      </c>
      <c r="P1263" s="138" t="s">
        <v>1033</v>
      </c>
      <c r="Q1263" s="138" t="s">
        <v>966</v>
      </c>
      <c r="R1263" s="133">
        <v>5</v>
      </c>
      <c r="S1263" s="133" t="s">
        <v>79</v>
      </c>
    </row>
    <row r="1264" spans="13:19" s="133" customFormat="1" ht="12.75" hidden="1" x14ac:dyDescent="0.25">
      <c r="M1264" s="133" t="str">
        <f t="shared" si="38"/>
        <v>ubiegam sięPodkarpackieWielopole Skrzyńskie_PL325</v>
      </c>
      <c r="N1264" s="133" t="s">
        <v>922</v>
      </c>
      <c r="O1264" s="137" t="str">
        <f t="shared" si="37"/>
        <v>Wielopole Skrzyńskie_PL325</v>
      </c>
      <c r="P1264" s="138" t="s">
        <v>1034</v>
      </c>
      <c r="Q1264" s="138" t="s">
        <v>992</v>
      </c>
      <c r="R1264" s="133">
        <v>5</v>
      </c>
      <c r="S1264" s="133" t="s">
        <v>79</v>
      </c>
    </row>
    <row r="1265" spans="13:19" s="133" customFormat="1" ht="12.75" hidden="1" x14ac:dyDescent="0.25">
      <c r="M1265" s="133" t="str">
        <f t="shared" si="38"/>
        <v>ubiegam sięPodkarpackieWiśniowa_PL325</v>
      </c>
      <c r="N1265" s="133" t="s">
        <v>922</v>
      </c>
      <c r="O1265" s="137" t="str">
        <f t="shared" si="37"/>
        <v>Wiśniowa_PL325</v>
      </c>
      <c r="P1265" s="138" t="s">
        <v>1034</v>
      </c>
      <c r="Q1265" s="138" t="s">
        <v>558</v>
      </c>
      <c r="R1265" s="133">
        <v>5</v>
      </c>
      <c r="S1265" s="133" t="s">
        <v>79</v>
      </c>
    </row>
    <row r="1266" spans="13:19" s="133" customFormat="1" ht="12.75" hidden="1" x14ac:dyDescent="0.25">
      <c r="M1266" s="133" t="str">
        <f t="shared" si="38"/>
        <v>ubiegam sięPodkarpackieWojaszówka_PL323</v>
      </c>
      <c r="N1266" s="133" t="s">
        <v>922</v>
      </c>
      <c r="O1266" s="137" t="str">
        <f t="shared" si="37"/>
        <v>Wojaszówka_PL323</v>
      </c>
      <c r="P1266" s="138" t="s">
        <v>1032</v>
      </c>
      <c r="Q1266" s="138" t="s">
        <v>937</v>
      </c>
      <c r="R1266" s="133">
        <v>5</v>
      </c>
      <c r="S1266" s="133" t="s">
        <v>79</v>
      </c>
    </row>
    <row r="1267" spans="13:19" s="133" customFormat="1" ht="12.75" hidden="1" x14ac:dyDescent="0.25">
      <c r="M1267" s="133" t="str">
        <f t="shared" si="38"/>
        <v>ubiegam sięPodkarpackieZagórz_PL323</v>
      </c>
      <c r="N1267" s="133" t="s">
        <v>922</v>
      </c>
      <c r="O1267" s="137" t="str">
        <f t="shared" si="37"/>
        <v>Zagórz_PL323</v>
      </c>
      <c r="P1267" s="138" t="s">
        <v>1032</v>
      </c>
      <c r="Q1267" s="138" t="s">
        <v>944</v>
      </c>
      <c r="R1267" s="133">
        <v>5</v>
      </c>
      <c r="S1267" s="133" t="s">
        <v>79</v>
      </c>
    </row>
    <row r="1268" spans="13:19" s="133" customFormat="1" ht="12.75" hidden="1" x14ac:dyDescent="0.25">
      <c r="M1268" s="133" t="str">
        <f t="shared" si="38"/>
        <v>ubiegam sięPodkarpackieZaklików_PL326</v>
      </c>
      <c r="N1268" s="133" t="s">
        <v>922</v>
      </c>
      <c r="O1268" s="137" t="str">
        <f t="shared" si="37"/>
        <v>Zaklików_PL326</v>
      </c>
      <c r="P1268" s="138" t="s">
        <v>1035</v>
      </c>
      <c r="Q1268" s="138" t="s">
        <v>1026</v>
      </c>
      <c r="R1268" s="133">
        <v>5</v>
      </c>
      <c r="S1268" s="133" t="s">
        <v>79</v>
      </c>
    </row>
    <row r="1269" spans="13:19" s="133" customFormat="1" ht="12.75" hidden="1" x14ac:dyDescent="0.25">
      <c r="M1269" s="133" t="str">
        <f t="shared" si="38"/>
        <v>ubiegam sięPodkarpackieZaleszany_PL326</v>
      </c>
      <c r="N1269" s="133" t="s">
        <v>922</v>
      </c>
      <c r="O1269" s="137" t="str">
        <f t="shared" si="37"/>
        <v>Zaleszany_PL326</v>
      </c>
      <c r="P1269" s="138" t="s">
        <v>1035</v>
      </c>
      <c r="Q1269" s="138" t="s">
        <v>1027</v>
      </c>
      <c r="R1269" s="133">
        <v>5</v>
      </c>
      <c r="S1269" s="133" t="s">
        <v>79</v>
      </c>
    </row>
    <row r="1270" spans="13:19" s="133" customFormat="1" ht="12.75" hidden="1" x14ac:dyDescent="0.25">
      <c r="M1270" s="133" t="str">
        <f t="shared" si="38"/>
        <v>ubiegam sięPodkarpackieZarszyn_PL323</v>
      </c>
      <c r="N1270" s="133" t="s">
        <v>922</v>
      </c>
      <c r="O1270" s="137" t="str">
        <f t="shared" si="37"/>
        <v>Zarszyn_PL323</v>
      </c>
      <c r="P1270" s="138" t="s">
        <v>1032</v>
      </c>
      <c r="Q1270" s="138" t="s">
        <v>945</v>
      </c>
      <c r="R1270" s="133">
        <v>5</v>
      </c>
      <c r="S1270" s="133" t="s">
        <v>79</v>
      </c>
    </row>
    <row r="1271" spans="13:19" s="133" customFormat="1" ht="12.75" hidden="1" x14ac:dyDescent="0.25">
      <c r="M1271" s="133" t="str">
        <f t="shared" si="38"/>
        <v>ubiegam sięPodkarpackieZarzecze_PL324</v>
      </c>
      <c r="N1271" s="133" t="s">
        <v>922</v>
      </c>
      <c r="O1271" s="137" t="str">
        <f t="shared" si="37"/>
        <v>Zarzecze_PL324</v>
      </c>
      <c r="P1271" s="138" t="s">
        <v>1033</v>
      </c>
      <c r="Q1271" s="138" t="s">
        <v>982</v>
      </c>
      <c r="R1271" s="133">
        <v>5</v>
      </c>
      <c r="S1271" s="133" t="s">
        <v>79</v>
      </c>
    </row>
    <row r="1272" spans="13:19" s="133" customFormat="1" ht="12.75" hidden="1" x14ac:dyDescent="0.25">
      <c r="M1272" s="133" t="str">
        <f t="shared" si="38"/>
        <v>ubiegam sięPodkarpackieŻołynia_PL325</v>
      </c>
      <c r="N1272" s="133" t="s">
        <v>922</v>
      </c>
      <c r="O1272" s="137" t="str">
        <f t="shared" si="37"/>
        <v>Żołynia_PL325</v>
      </c>
      <c r="P1272" s="138" t="s">
        <v>1034</v>
      </c>
      <c r="Q1272" s="138" t="s">
        <v>989</v>
      </c>
      <c r="R1272" s="133">
        <v>5</v>
      </c>
      <c r="S1272" s="133" t="s">
        <v>79</v>
      </c>
    </row>
    <row r="1273" spans="13:19" s="133" customFormat="1" ht="12.75" hidden="1" x14ac:dyDescent="0.25">
      <c r="M1273" s="133" t="str">
        <f t="shared" si="38"/>
        <v>ubiegam sięPodkarpackieŻyraków_PL326</v>
      </c>
      <c r="N1273" s="133" t="s">
        <v>922</v>
      </c>
      <c r="O1273" s="137" t="str">
        <f t="shared" si="37"/>
        <v>Żyraków_PL326</v>
      </c>
      <c r="P1273" s="138" t="s">
        <v>1035</v>
      </c>
      <c r="Q1273" s="138" t="s">
        <v>1005</v>
      </c>
      <c r="R1273" s="133">
        <v>5</v>
      </c>
      <c r="S1273" s="133" t="s">
        <v>79</v>
      </c>
    </row>
    <row r="1274" spans="13:19" s="133" customFormat="1" ht="12.75" hidden="1" x14ac:dyDescent="0.25">
      <c r="M1274" s="133" t="str">
        <f t="shared" si="38"/>
        <v>ubiegam sięPodlaskieAugustów_PL345</v>
      </c>
      <c r="N1274" s="133" t="s">
        <v>1124</v>
      </c>
      <c r="O1274" s="137" t="str">
        <f t="shared" si="37"/>
        <v>Augustów_PL345</v>
      </c>
      <c r="P1274" s="138" t="s">
        <v>1228</v>
      </c>
      <c r="Q1274" s="138" t="s">
        <v>1195</v>
      </c>
      <c r="R1274" s="133">
        <v>5</v>
      </c>
      <c r="S1274" s="133" t="s">
        <v>79</v>
      </c>
    </row>
    <row r="1275" spans="13:19" s="133" customFormat="1" ht="12.75" hidden="1" x14ac:dyDescent="0.25">
      <c r="M1275" s="133" t="str">
        <f t="shared" si="38"/>
        <v>ubiegam sięPodlaskieBakałarzewo_PL345</v>
      </c>
      <c r="N1275" s="133" t="s">
        <v>1124</v>
      </c>
      <c r="O1275" s="137" t="str">
        <f t="shared" si="37"/>
        <v>Bakałarzewo_PL345</v>
      </c>
      <c r="P1275" s="138" t="s">
        <v>1228</v>
      </c>
      <c r="Q1275" s="138" t="s">
        <v>1217</v>
      </c>
      <c r="R1275" s="133">
        <v>5</v>
      </c>
      <c r="S1275" s="133" t="s">
        <v>79</v>
      </c>
    </row>
    <row r="1276" spans="13:19" s="133" customFormat="1" ht="12.75" hidden="1" x14ac:dyDescent="0.25">
      <c r="M1276" s="133" t="str">
        <f t="shared" si="38"/>
        <v>ubiegam sięPodlaskieBargłów Kościelny_PL345</v>
      </c>
      <c r="N1276" s="133" t="s">
        <v>1124</v>
      </c>
      <c r="O1276" s="137" t="str">
        <f t="shared" si="37"/>
        <v>Bargłów Kościelny_PL345</v>
      </c>
      <c r="P1276" s="138" t="s">
        <v>1228</v>
      </c>
      <c r="Q1276" s="138" t="s">
        <v>1196</v>
      </c>
      <c r="R1276" s="133">
        <v>5</v>
      </c>
      <c r="S1276" s="133" t="s">
        <v>79</v>
      </c>
    </row>
    <row r="1277" spans="13:19" s="133" customFormat="1" ht="12.75" hidden="1" x14ac:dyDescent="0.25">
      <c r="M1277" s="133" t="str">
        <f t="shared" si="38"/>
        <v>ubiegam sięPodlaskieBiałowieża_PL344</v>
      </c>
      <c r="N1277" s="133" t="s">
        <v>1124</v>
      </c>
      <c r="O1277" s="137" t="str">
        <f t="shared" si="37"/>
        <v>Białowieża_PL344</v>
      </c>
      <c r="P1277" s="138" t="s">
        <v>1227</v>
      </c>
      <c r="Q1277" s="138" t="s">
        <v>1152</v>
      </c>
      <c r="R1277" s="133">
        <v>5</v>
      </c>
      <c r="S1277" s="133" t="s">
        <v>79</v>
      </c>
    </row>
    <row r="1278" spans="13:19" s="133" customFormat="1" ht="12.75" hidden="1" x14ac:dyDescent="0.25">
      <c r="M1278" s="133" t="str">
        <f t="shared" si="38"/>
        <v>ubiegam sięPodlaskieBielsk Podlaski_PL344</v>
      </c>
      <c r="N1278" s="133" t="s">
        <v>1124</v>
      </c>
      <c r="O1278" s="137" t="str">
        <f t="shared" si="37"/>
        <v>Bielsk Podlaski_PL344</v>
      </c>
      <c r="P1278" s="138" t="s">
        <v>1227</v>
      </c>
      <c r="Q1278" s="138" t="s">
        <v>1147</v>
      </c>
      <c r="R1278" s="133">
        <v>5</v>
      </c>
      <c r="S1278" s="133" t="s">
        <v>79</v>
      </c>
    </row>
    <row r="1279" spans="13:19" s="133" customFormat="1" ht="12.75" hidden="1" x14ac:dyDescent="0.25">
      <c r="M1279" s="133" t="str">
        <f t="shared" si="38"/>
        <v>ubiegam sięPodlaskieBoćki_PL344</v>
      </c>
      <c r="N1279" s="133" t="s">
        <v>1124</v>
      </c>
      <c r="O1279" s="137" t="str">
        <f t="shared" si="37"/>
        <v>Boćki_PL344</v>
      </c>
      <c r="P1279" s="138" t="s">
        <v>1227</v>
      </c>
      <c r="Q1279" s="138" t="s">
        <v>1148</v>
      </c>
      <c r="R1279" s="133">
        <v>5</v>
      </c>
      <c r="S1279" s="133" t="s">
        <v>79</v>
      </c>
    </row>
    <row r="1280" spans="13:19" s="133" customFormat="1" ht="12.75" hidden="1" x14ac:dyDescent="0.25">
      <c r="M1280" s="133" t="str">
        <f t="shared" si="38"/>
        <v>ubiegam sięPodlaskieBrańsk_PL344</v>
      </c>
      <c r="N1280" s="133" t="s">
        <v>1124</v>
      </c>
      <c r="O1280" s="137" t="str">
        <f t="shared" si="37"/>
        <v>Brańsk_PL344</v>
      </c>
      <c r="P1280" s="138" t="s">
        <v>1227</v>
      </c>
      <c r="Q1280" s="138" t="s">
        <v>1146</v>
      </c>
      <c r="R1280" s="133">
        <v>5</v>
      </c>
      <c r="S1280" s="133" t="s">
        <v>79</v>
      </c>
    </row>
    <row r="1281" spans="13:19" s="133" customFormat="1" ht="12.75" hidden="1" x14ac:dyDescent="0.25">
      <c r="M1281" s="133" t="str">
        <f t="shared" si="38"/>
        <v>ubiegam sięPodlaskieBrańsk_PL344</v>
      </c>
      <c r="N1281" s="133" t="s">
        <v>1124</v>
      </c>
      <c r="O1281" s="137" t="str">
        <f t="shared" si="37"/>
        <v>Brańsk_PL344</v>
      </c>
      <c r="P1281" s="138" t="s">
        <v>1227</v>
      </c>
      <c r="Q1281" s="138" t="s">
        <v>1146</v>
      </c>
      <c r="R1281" s="133">
        <v>5</v>
      </c>
      <c r="S1281" s="133" t="s">
        <v>79</v>
      </c>
    </row>
    <row r="1282" spans="13:19" s="133" customFormat="1" ht="12.75" hidden="1" x14ac:dyDescent="0.25">
      <c r="M1282" s="133" t="str">
        <f t="shared" si="38"/>
        <v>ubiegam sięPodlaskieChoroszcz_PL343</v>
      </c>
      <c r="N1282" s="133" t="s">
        <v>1124</v>
      </c>
      <c r="O1282" s="137" t="str">
        <f t="shared" si="37"/>
        <v>Choroszcz_PL343</v>
      </c>
      <c r="P1282" s="138" t="s">
        <v>1226</v>
      </c>
      <c r="Q1282" s="138" t="s">
        <v>1125</v>
      </c>
      <c r="R1282" s="133">
        <v>5</v>
      </c>
      <c r="S1282" s="133" t="s">
        <v>79</v>
      </c>
    </row>
    <row r="1283" spans="13:19" s="133" customFormat="1" ht="12.75" hidden="1" x14ac:dyDescent="0.25">
      <c r="M1283" s="133" t="str">
        <f t="shared" si="38"/>
        <v>ubiegam sięPodlaskieCiechanowiec_PL344</v>
      </c>
      <c r="N1283" s="133" t="s">
        <v>1124</v>
      </c>
      <c r="O1283" s="137" t="str">
        <f t="shared" si="37"/>
        <v>Ciechanowiec_PL344</v>
      </c>
      <c r="P1283" s="138" t="s">
        <v>1227</v>
      </c>
      <c r="Q1283" s="138" t="s">
        <v>1182</v>
      </c>
      <c r="R1283" s="133">
        <v>5</v>
      </c>
      <c r="S1283" s="133" t="s">
        <v>79</v>
      </c>
    </row>
    <row r="1284" spans="13:19" s="133" customFormat="1" ht="12.75" hidden="1" x14ac:dyDescent="0.25">
      <c r="M1284" s="133" t="str">
        <f t="shared" si="38"/>
        <v>ubiegam sięPodlaskieCzeremcha_PL344</v>
      </c>
      <c r="N1284" s="133" t="s">
        <v>1124</v>
      </c>
      <c r="O1284" s="137" t="str">
        <f t="shared" si="37"/>
        <v>Czeremcha_PL344</v>
      </c>
      <c r="P1284" s="138" t="s">
        <v>1227</v>
      </c>
      <c r="Q1284" s="138" t="s">
        <v>1153</v>
      </c>
      <c r="R1284" s="133">
        <v>5</v>
      </c>
      <c r="S1284" s="133" t="s">
        <v>79</v>
      </c>
    </row>
    <row r="1285" spans="13:19" s="133" customFormat="1" ht="12.75" hidden="1" x14ac:dyDescent="0.25">
      <c r="M1285" s="133" t="str">
        <f t="shared" si="38"/>
        <v>ubiegam sięPodlaskieCzyże_PL344</v>
      </c>
      <c r="N1285" s="133" t="s">
        <v>1124</v>
      </c>
      <c r="O1285" s="137" t="str">
        <f t="shared" ref="O1285:O1348" si="39">Q1285&amp;P1285</f>
        <v>Czyże_PL344</v>
      </c>
      <c r="P1285" s="138" t="s">
        <v>1227</v>
      </c>
      <c r="Q1285" s="138" t="s">
        <v>1154</v>
      </c>
      <c r="R1285" s="133">
        <v>5</v>
      </c>
      <c r="S1285" s="133" t="s">
        <v>79</v>
      </c>
    </row>
    <row r="1286" spans="13:19" s="133" customFormat="1" ht="12.75" hidden="1" x14ac:dyDescent="0.25">
      <c r="M1286" s="133" t="str">
        <f t="shared" ref="M1286:M1349" si="40">S1286&amp;N1286&amp;O1286</f>
        <v>ubiegam sięPodlaskieCzyżew_PL344</v>
      </c>
      <c r="N1286" s="133" t="s">
        <v>1124</v>
      </c>
      <c r="O1286" s="137" t="str">
        <f t="shared" si="39"/>
        <v>Czyżew_PL344</v>
      </c>
      <c r="P1286" s="138" t="s">
        <v>1227</v>
      </c>
      <c r="Q1286" s="138" t="s">
        <v>1183</v>
      </c>
      <c r="R1286" s="133">
        <v>5</v>
      </c>
      <c r="S1286" s="133" t="s">
        <v>79</v>
      </c>
    </row>
    <row r="1287" spans="13:19" s="133" customFormat="1" ht="12.75" hidden="1" x14ac:dyDescent="0.25">
      <c r="M1287" s="133" t="str">
        <f t="shared" si="40"/>
        <v>ubiegam sięPodlaskieDąbrowa Białostocka_PL343</v>
      </c>
      <c r="N1287" s="133" t="s">
        <v>1124</v>
      </c>
      <c r="O1287" s="137" t="str">
        <f t="shared" si="39"/>
        <v>Dąbrowa Białostocka_PL343</v>
      </c>
      <c r="P1287" s="138" t="s">
        <v>1226</v>
      </c>
      <c r="Q1287" s="138" t="s">
        <v>1137</v>
      </c>
      <c r="R1287" s="133">
        <v>5</v>
      </c>
      <c r="S1287" s="133" t="s">
        <v>79</v>
      </c>
    </row>
    <row r="1288" spans="13:19" s="133" customFormat="1" ht="12.75" hidden="1" x14ac:dyDescent="0.25">
      <c r="M1288" s="133" t="str">
        <f t="shared" si="40"/>
        <v>ubiegam sięPodlaskieDobrzyniewo Duże_PL343</v>
      </c>
      <c r="N1288" s="133" t="s">
        <v>1124</v>
      </c>
      <c r="O1288" s="137" t="str">
        <f t="shared" si="39"/>
        <v>Dobrzyniewo Duże_PL343</v>
      </c>
      <c r="P1288" s="138" t="s">
        <v>1226</v>
      </c>
      <c r="Q1288" s="138" t="s">
        <v>1126</v>
      </c>
      <c r="R1288" s="133">
        <v>5</v>
      </c>
      <c r="S1288" s="133" t="s">
        <v>79</v>
      </c>
    </row>
    <row r="1289" spans="13:19" s="133" customFormat="1" ht="12.75" hidden="1" x14ac:dyDescent="0.25">
      <c r="M1289" s="133" t="str">
        <f t="shared" si="40"/>
        <v>ubiegam sięPodlaskieDrohiczyn_PL344</v>
      </c>
      <c r="N1289" s="133" t="s">
        <v>1124</v>
      </c>
      <c r="O1289" s="137" t="str">
        <f t="shared" si="39"/>
        <v>Drohiczyn_PL344</v>
      </c>
      <c r="P1289" s="138" t="s">
        <v>1227</v>
      </c>
      <c r="Q1289" s="138" t="s">
        <v>1174</v>
      </c>
      <c r="R1289" s="133">
        <v>5</v>
      </c>
      <c r="S1289" s="133" t="s">
        <v>79</v>
      </c>
    </row>
    <row r="1290" spans="13:19" s="133" customFormat="1" ht="12.75" hidden="1" x14ac:dyDescent="0.25">
      <c r="M1290" s="133" t="str">
        <f t="shared" si="40"/>
        <v>ubiegam sięPodlaskieDubicze Cerkiewne_PL344</v>
      </c>
      <c r="N1290" s="133" t="s">
        <v>1124</v>
      </c>
      <c r="O1290" s="137" t="str">
        <f t="shared" si="39"/>
        <v>Dubicze Cerkiewne_PL344</v>
      </c>
      <c r="P1290" s="138" t="s">
        <v>1227</v>
      </c>
      <c r="Q1290" s="138" t="s">
        <v>1155</v>
      </c>
      <c r="R1290" s="133">
        <v>5</v>
      </c>
      <c r="S1290" s="133" t="s">
        <v>79</v>
      </c>
    </row>
    <row r="1291" spans="13:19" s="133" customFormat="1" ht="12.75" hidden="1" x14ac:dyDescent="0.25">
      <c r="M1291" s="133" t="str">
        <f t="shared" si="40"/>
        <v>ubiegam sięPodlaskieDziadkowice_PL344</v>
      </c>
      <c r="N1291" s="133" t="s">
        <v>1124</v>
      </c>
      <c r="O1291" s="137" t="str">
        <f t="shared" si="39"/>
        <v>Dziadkowice_PL344</v>
      </c>
      <c r="P1291" s="138" t="s">
        <v>1227</v>
      </c>
      <c r="Q1291" s="138" t="s">
        <v>1175</v>
      </c>
      <c r="R1291" s="133">
        <v>5</v>
      </c>
      <c r="S1291" s="133" t="s">
        <v>79</v>
      </c>
    </row>
    <row r="1292" spans="13:19" s="133" customFormat="1" ht="12.75" hidden="1" x14ac:dyDescent="0.25">
      <c r="M1292" s="133" t="str">
        <f t="shared" si="40"/>
        <v>ubiegam sięPodlaskieFilipów_PL345</v>
      </c>
      <c r="N1292" s="133" t="s">
        <v>1124</v>
      </c>
      <c r="O1292" s="137" t="str">
        <f t="shared" si="39"/>
        <v>Filipów_PL345</v>
      </c>
      <c r="P1292" s="138" t="s">
        <v>1228</v>
      </c>
      <c r="Q1292" s="138" t="s">
        <v>1218</v>
      </c>
      <c r="R1292" s="133">
        <v>5</v>
      </c>
      <c r="S1292" s="133" t="s">
        <v>79</v>
      </c>
    </row>
    <row r="1293" spans="13:19" s="133" customFormat="1" ht="12.75" hidden="1" x14ac:dyDescent="0.25">
      <c r="M1293" s="133" t="str">
        <f t="shared" si="40"/>
        <v>ubiegam sięPodlaskieGiby_PL345</v>
      </c>
      <c r="N1293" s="133" t="s">
        <v>1124</v>
      </c>
      <c r="O1293" s="137" t="str">
        <f t="shared" si="39"/>
        <v>Giby_PL345</v>
      </c>
      <c r="P1293" s="138" t="s">
        <v>1228</v>
      </c>
      <c r="Q1293" s="138" t="s">
        <v>1213</v>
      </c>
      <c r="R1293" s="133">
        <v>5</v>
      </c>
      <c r="S1293" s="133" t="s">
        <v>79</v>
      </c>
    </row>
    <row r="1294" spans="13:19" s="133" customFormat="1" ht="12.75" hidden="1" x14ac:dyDescent="0.25">
      <c r="M1294" s="133" t="str">
        <f t="shared" si="40"/>
        <v>ubiegam sięPodlaskieGoniądz_PL345</v>
      </c>
      <c r="N1294" s="133" t="s">
        <v>1124</v>
      </c>
      <c r="O1294" s="137" t="str">
        <f t="shared" si="39"/>
        <v>Goniądz_PL345</v>
      </c>
      <c r="P1294" s="138" t="s">
        <v>1228</v>
      </c>
      <c r="Q1294" s="138" t="s">
        <v>1206</v>
      </c>
      <c r="R1294" s="133">
        <v>5</v>
      </c>
      <c r="S1294" s="133" t="s">
        <v>79</v>
      </c>
    </row>
    <row r="1295" spans="13:19" s="133" customFormat="1" ht="12.75" hidden="1" x14ac:dyDescent="0.25">
      <c r="M1295" s="133" t="str">
        <f t="shared" si="40"/>
        <v>ubiegam sięPodlaskieGrabowo_PL344</v>
      </c>
      <c r="N1295" s="133" t="s">
        <v>1124</v>
      </c>
      <c r="O1295" s="137" t="str">
        <f t="shared" si="39"/>
        <v>Grabowo_PL344</v>
      </c>
      <c r="P1295" s="138" t="s">
        <v>1227</v>
      </c>
      <c r="Q1295" s="138" t="s">
        <v>1160</v>
      </c>
      <c r="R1295" s="133">
        <v>5</v>
      </c>
      <c r="S1295" s="133" t="s">
        <v>79</v>
      </c>
    </row>
    <row r="1296" spans="13:19" s="133" customFormat="1" ht="12.75" hidden="1" x14ac:dyDescent="0.25">
      <c r="M1296" s="133" t="str">
        <f t="shared" si="40"/>
        <v>ubiegam sięPodlaskieGrajewo_PL345</v>
      </c>
      <c r="N1296" s="133" t="s">
        <v>1124</v>
      </c>
      <c r="O1296" s="137" t="str">
        <f t="shared" si="39"/>
        <v>Grajewo_PL345</v>
      </c>
      <c r="P1296" s="138" t="s">
        <v>1228</v>
      </c>
      <c r="Q1296" s="138" t="s">
        <v>1201</v>
      </c>
      <c r="R1296" s="133">
        <v>5</v>
      </c>
      <c r="S1296" s="133" t="s">
        <v>79</v>
      </c>
    </row>
    <row r="1297" spans="13:19" s="133" customFormat="1" ht="12.75" hidden="1" x14ac:dyDescent="0.25">
      <c r="M1297" s="133" t="str">
        <f t="shared" si="40"/>
        <v>ubiegam sięPodlaskieGrodzisk_PL344</v>
      </c>
      <c r="N1297" s="133" t="s">
        <v>1124</v>
      </c>
      <c r="O1297" s="137" t="str">
        <f t="shared" si="39"/>
        <v>Grodzisk_PL344</v>
      </c>
      <c r="P1297" s="138" t="s">
        <v>1227</v>
      </c>
      <c r="Q1297" s="138" t="s">
        <v>1176</v>
      </c>
      <c r="R1297" s="133">
        <v>5</v>
      </c>
      <c r="S1297" s="133" t="s">
        <v>79</v>
      </c>
    </row>
    <row r="1298" spans="13:19" s="133" customFormat="1" ht="12.75" hidden="1" x14ac:dyDescent="0.25">
      <c r="M1298" s="133" t="str">
        <f t="shared" si="40"/>
        <v>ubiegam sięPodlaskieGródek_PL343</v>
      </c>
      <c r="N1298" s="133" t="s">
        <v>1124</v>
      </c>
      <c r="O1298" s="137" t="str">
        <f t="shared" si="39"/>
        <v>Gródek_PL343</v>
      </c>
      <c r="P1298" s="138" t="s">
        <v>1226</v>
      </c>
      <c r="Q1298" s="138" t="s">
        <v>1127</v>
      </c>
      <c r="R1298" s="133">
        <v>5</v>
      </c>
      <c r="S1298" s="133" t="s">
        <v>79</v>
      </c>
    </row>
    <row r="1299" spans="13:19" s="133" customFormat="1" ht="12.75" hidden="1" x14ac:dyDescent="0.25">
      <c r="M1299" s="133" t="str">
        <f t="shared" si="40"/>
        <v>ubiegam sięPodlaskieHajnówka_PL344</v>
      </c>
      <c r="N1299" s="133" t="s">
        <v>1124</v>
      </c>
      <c r="O1299" s="137" t="str">
        <f t="shared" si="39"/>
        <v>Hajnówka_PL344</v>
      </c>
      <c r="P1299" s="138" t="s">
        <v>1227</v>
      </c>
      <c r="Q1299" s="138" t="s">
        <v>1156</v>
      </c>
      <c r="R1299" s="133">
        <v>5</v>
      </c>
      <c r="S1299" s="133" t="s">
        <v>79</v>
      </c>
    </row>
    <row r="1300" spans="13:19" s="133" customFormat="1" ht="12.75" hidden="1" x14ac:dyDescent="0.25">
      <c r="M1300" s="133" t="str">
        <f t="shared" si="40"/>
        <v>ubiegam sięPodlaskieJanów_PL343</v>
      </c>
      <c r="N1300" s="133" t="s">
        <v>1124</v>
      </c>
      <c r="O1300" s="137" t="str">
        <f t="shared" si="39"/>
        <v>Janów_PL343</v>
      </c>
      <c r="P1300" s="138" t="s">
        <v>1226</v>
      </c>
      <c r="Q1300" s="138" t="s">
        <v>680</v>
      </c>
      <c r="R1300" s="133">
        <v>5</v>
      </c>
      <c r="S1300" s="133" t="s">
        <v>79</v>
      </c>
    </row>
    <row r="1301" spans="13:19" s="133" customFormat="1" ht="12.75" hidden="1" x14ac:dyDescent="0.25">
      <c r="M1301" s="133" t="str">
        <f t="shared" si="40"/>
        <v>ubiegam sięPodlaskieJasionówka_PL345</v>
      </c>
      <c r="N1301" s="133" t="s">
        <v>1124</v>
      </c>
      <c r="O1301" s="137" t="str">
        <f t="shared" si="39"/>
        <v>Jasionówka_PL345</v>
      </c>
      <c r="P1301" s="138" t="s">
        <v>1228</v>
      </c>
      <c r="Q1301" s="138" t="s">
        <v>1207</v>
      </c>
      <c r="R1301" s="133">
        <v>5</v>
      </c>
      <c r="S1301" s="133" t="s">
        <v>79</v>
      </c>
    </row>
    <row r="1302" spans="13:19" s="133" customFormat="1" ht="12.75" hidden="1" x14ac:dyDescent="0.25">
      <c r="M1302" s="133" t="str">
        <f t="shared" si="40"/>
        <v>ubiegam sięPodlaskieJaświły_PL345</v>
      </c>
      <c r="N1302" s="133" t="s">
        <v>1124</v>
      </c>
      <c r="O1302" s="137" t="str">
        <f t="shared" si="39"/>
        <v>Jaświły_PL345</v>
      </c>
      <c r="P1302" s="138" t="s">
        <v>1228</v>
      </c>
      <c r="Q1302" s="138" t="s">
        <v>1208</v>
      </c>
      <c r="R1302" s="133">
        <v>5</v>
      </c>
      <c r="S1302" s="133" t="s">
        <v>79</v>
      </c>
    </row>
    <row r="1303" spans="13:19" s="133" customFormat="1" ht="12.75" hidden="1" x14ac:dyDescent="0.25">
      <c r="M1303" s="133" t="str">
        <f t="shared" si="40"/>
        <v>ubiegam sięPodlaskieJedwabne_PL344</v>
      </c>
      <c r="N1303" s="133" t="s">
        <v>1124</v>
      </c>
      <c r="O1303" s="137" t="str">
        <f t="shared" si="39"/>
        <v>Jedwabne_PL344</v>
      </c>
      <c r="P1303" s="138" t="s">
        <v>1227</v>
      </c>
      <c r="Q1303" s="138" t="s">
        <v>1165</v>
      </c>
      <c r="R1303" s="133">
        <v>5</v>
      </c>
      <c r="S1303" s="133" t="s">
        <v>79</v>
      </c>
    </row>
    <row r="1304" spans="13:19" s="133" customFormat="1" ht="12.75" hidden="1" x14ac:dyDescent="0.25">
      <c r="M1304" s="133" t="str">
        <f t="shared" si="40"/>
        <v>ubiegam sięPodlaskieJeleniewo_PL345</v>
      </c>
      <c r="N1304" s="133" t="s">
        <v>1124</v>
      </c>
      <c r="O1304" s="137" t="str">
        <f t="shared" si="39"/>
        <v>Jeleniewo_PL345</v>
      </c>
      <c r="P1304" s="138" t="s">
        <v>1228</v>
      </c>
      <c r="Q1304" s="138" t="s">
        <v>1219</v>
      </c>
      <c r="R1304" s="133">
        <v>5</v>
      </c>
      <c r="S1304" s="133" t="s">
        <v>79</v>
      </c>
    </row>
    <row r="1305" spans="13:19" s="133" customFormat="1" ht="12.75" hidden="1" x14ac:dyDescent="0.25">
      <c r="M1305" s="133" t="str">
        <f t="shared" si="40"/>
        <v>ubiegam sięPodlaskieJuchnowiec Kościelny_PL343</v>
      </c>
      <c r="N1305" s="133" t="s">
        <v>1124</v>
      </c>
      <c r="O1305" s="137" t="str">
        <f t="shared" si="39"/>
        <v>Juchnowiec Kościelny_PL343</v>
      </c>
      <c r="P1305" s="138" t="s">
        <v>1226</v>
      </c>
      <c r="Q1305" s="138" t="s">
        <v>1128</v>
      </c>
      <c r="R1305" s="133">
        <v>5</v>
      </c>
      <c r="S1305" s="133" t="s">
        <v>79</v>
      </c>
    </row>
    <row r="1306" spans="13:19" s="133" customFormat="1" ht="12.75" hidden="1" x14ac:dyDescent="0.25">
      <c r="M1306" s="133" t="str">
        <f t="shared" si="40"/>
        <v>ubiegam sięPodlaskieKleszczele_PL344</v>
      </c>
      <c r="N1306" s="133" t="s">
        <v>1124</v>
      </c>
      <c r="O1306" s="137" t="str">
        <f t="shared" si="39"/>
        <v>Kleszczele_PL344</v>
      </c>
      <c r="P1306" s="138" t="s">
        <v>1227</v>
      </c>
      <c r="Q1306" s="138" t="s">
        <v>1157</v>
      </c>
      <c r="R1306" s="133">
        <v>5</v>
      </c>
      <c r="S1306" s="133" t="s">
        <v>79</v>
      </c>
    </row>
    <row r="1307" spans="13:19" s="133" customFormat="1" ht="12.75" hidden="1" x14ac:dyDescent="0.25">
      <c r="M1307" s="133" t="str">
        <f t="shared" si="40"/>
        <v>ubiegam sięPodlaskieKlukowo_PL344</v>
      </c>
      <c r="N1307" s="133" t="s">
        <v>1124</v>
      </c>
      <c r="O1307" s="137" t="str">
        <f t="shared" si="39"/>
        <v>Klukowo_PL344</v>
      </c>
      <c r="P1307" s="138" t="s">
        <v>1227</v>
      </c>
      <c r="Q1307" s="138" t="s">
        <v>1184</v>
      </c>
      <c r="R1307" s="133">
        <v>5</v>
      </c>
      <c r="S1307" s="133" t="s">
        <v>79</v>
      </c>
    </row>
    <row r="1308" spans="13:19" s="133" customFormat="1" ht="12.75" hidden="1" x14ac:dyDescent="0.25">
      <c r="M1308" s="133" t="str">
        <f t="shared" si="40"/>
        <v>ubiegam sięPodlaskieKnyszyn_PL345</v>
      </c>
      <c r="N1308" s="133" t="s">
        <v>1124</v>
      </c>
      <c r="O1308" s="137" t="str">
        <f t="shared" si="39"/>
        <v>Knyszyn_PL345</v>
      </c>
      <c r="P1308" s="138" t="s">
        <v>1228</v>
      </c>
      <c r="Q1308" s="138" t="s">
        <v>1209</v>
      </c>
      <c r="R1308" s="133">
        <v>5</v>
      </c>
      <c r="S1308" s="133" t="s">
        <v>79</v>
      </c>
    </row>
    <row r="1309" spans="13:19" s="133" customFormat="1" ht="12.75" hidden="1" x14ac:dyDescent="0.25">
      <c r="M1309" s="133" t="str">
        <f t="shared" si="40"/>
        <v>ubiegam sięPodlaskieKobylin-Borzymy_PL344</v>
      </c>
      <c r="N1309" s="133" t="s">
        <v>1124</v>
      </c>
      <c r="O1309" s="137" t="str">
        <f t="shared" si="39"/>
        <v>Kobylin-Borzymy_PL344</v>
      </c>
      <c r="P1309" s="138" t="s">
        <v>1227</v>
      </c>
      <c r="Q1309" s="138" t="s">
        <v>1185</v>
      </c>
      <c r="R1309" s="133">
        <v>5</v>
      </c>
      <c r="S1309" s="133" t="s">
        <v>79</v>
      </c>
    </row>
    <row r="1310" spans="13:19" s="133" customFormat="1" ht="12.75" hidden="1" x14ac:dyDescent="0.25">
      <c r="M1310" s="133" t="str">
        <f t="shared" si="40"/>
        <v>ubiegam sięPodlaskieKolno_PL344</v>
      </c>
      <c r="N1310" s="133" t="s">
        <v>1124</v>
      </c>
      <c r="O1310" s="137" t="str">
        <f t="shared" si="39"/>
        <v>Kolno_PL344</v>
      </c>
      <c r="P1310" s="138" t="s">
        <v>1227</v>
      </c>
      <c r="Q1310" s="138" t="s">
        <v>1161</v>
      </c>
      <c r="R1310" s="133">
        <v>5</v>
      </c>
      <c r="S1310" s="133" t="s">
        <v>79</v>
      </c>
    </row>
    <row r="1311" spans="13:19" s="133" customFormat="1" ht="12.75" hidden="1" x14ac:dyDescent="0.25">
      <c r="M1311" s="133" t="str">
        <f t="shared" si="40"/>
        <v>ubiegam sięPodlaskieKołaki Kościelne_PL344</v>
      </c>
      <c r="N1311" s="133" t="s">
        <v>1124</v>
      </c>
      <c r="O1311" s="137" t="str">
        <f t="shared" si="39"/>
        <v>Kołaki Kościelne_PL344</v>
      </c>
      <c r="P1311" s="138" t="s">
        <v>1227</v>
      </c>
      <c r="Q1311" s="138" t="s">
        <v>1191</v>
      </c>
      <c r="R1311" s="133">
        <v>5</v>
      </c>
      <c r="S1311" s="133" t="s">
        <v>79</v>
      </c>
    </row>
    <row r="1312" spans="13:19" s="133" customFormat="1" ht="12.75" hidden="1" x14ac:dyDescent="0.25">
      <c r="M1312" s="133" t="str">
        <f t="shared" si="40"/>
        <v>ubiegam sięPodlaskieKorycin_PL343</v>
      </c>
      <c r="N1312" s="133" t="s">
        <v>1124</v>
      </c>
      <c r="O1312" s="137" t="str">
        <f t="shared" si="39"/>
        <v>Korycin_PL343</v>
      </c>
      <c r="P1312" s="138" t="s">
        <v>1226</v>
      </c>
      <c r="Q1312" s="138" t="s">
        <v>1138</v>
      </c>
      <c r="R1312" s="133">
        <v>5</v>
      </c>
      <c r="S1312" s="133" t="s">
        <v>79</v>
      </c>
    </row>
    <row r="1313" spans="13:19" s="133" customFormat="1" ht="12.75" hidden="1" x14ac:dyDescent="0.25">
      <c r="M1313" s="133" t="str">
        <f t="shared" si="40"/>
        <v>ubiegam sięPodlaskieKrasnopol_PL345</v>
      </c>
      <c r="N1313" s="133" t="s">
        <v>1124</v>
      </c>
      <c r="O1313" s="137" t="str">
        <f t="shared" si="39"/>
        <v>Krasnopol_PL345</v>
      </c>
      <c r="P1313" s="138" t="s">
        <v>1228</v>
      </c>
      <c r="Q1313" s="138" t="s">
        <v>1214</v>
      </c>
      <c r="R1313" s="133">
        <v>5</v>
      </c>
      <c r="S1313" s="133" t="s">
        <v>79</v>
      </c>
    </row>
    <row r="1314" spans="13:19" s="133" customFormat="1" ht="12.75" hidden="1" x14ac:dyDescent="0.25">
      <c r="M1314" s="133" t="str">
        <f t="shared" si="40"/>
        <v>ubiegam sięPodlaskieKrynki_PL343</v>
      </c>
      <c r="N1314" s="133" t="s">
        <v>1124</v>
      </c>
      <c r="O1314" s="137" t="str">
        <f t="shared" si="39"/>
        <v>Krynki_PL343</v>
      </c>
      <c r="P1314" s="138" t="s">
        <v>1226</v>
      </c>
      <c r="Q1314" s="138" t="s">
        <v>1139</v>
      </c>
      <c r="R1314" s="133">
        <v>5</v>
      </c>
      <c r="S1314" s="133" t="s">
        <v>79</v>
      </c>
    </row>
    <row r="1315" spans="13:19" s="133" customFormat="1" ht="12.75" hidden="1" x14ac:dyDescent="0.25">
      <c r="M1315" s="133" t="str">
        <f t="shared" si="40"/>
        <v>ubiegam sięPodlaskieKrypno_PL345</v>
      </c>
      <c r="N1315" s="133" t="s">
        <v>1124</v>
      </c>
      <c r="O1315" s="137" t="str">
        <f t="shared" si="39"/>
        <v>Krypno_PL345</v>
      </c>
      <c r="P1315" s="138" t="s">
        <v>1228</v>
      </c>
      <c r="Q1315" s="138" t="s">
        <v>1210</v>
      </c>
      <c r="R1315" s="133">
        <v>5</v>
      </c>
      <c r="S1315" s="133" t="s">
        <v>79</v>
      </c>
    </row>
    <row r="1316" spans="13:19" s="133" customFormat="1" ht="12.75" hidden="1" x14ac:dyDescent="0.25">
      <c r="M1316" s="133" t="str">
        <f t="shared" si="40"/>
        <v>ubiegam sięPodlaskieKulesze Kościelne_PL344</v>
      </c>
      <c r="N1316" s="133" t="s">
        <v>1124</v>
      </c>
      <c r="O1316" s="137" t="str">
        <f t="shared" si="39"/>
        <v>Kulesze Kościelne_PL344</v>
      </c>
      <c r="P1316" s="138" t="s">
        <v>1227</v>
      </c>
      <c r="Q1316" s="138" t="s">
        <v>1186</v>
      </c>
      <c r="R1316" s="133">
        <v>5</v>
      </c>
      <c r="S1316" s="133" t="s">
        <v>79</v>
      </c>
    </row>
    <row r="1317" spans="13:19" s="133" customFormat="1" ht="12.75" hidden="1" x14ac:dyDescent="0.25">
      <c r="M1317" s="133" t="str">
        <f t="shared" si="40"/>
        <v>ubiegam sięPodlaskieKuźnica_PL343</v>
      </c>
      <c r="N1317" s="133" t="s">
        <v>1124</v>
      </c>
      <c r="O1317" s="137" t="str">
        <f t="shared" si="39"/>
        <v>Kuźnica_PL343</v>
      </c>
      <c r="P1317" s="138" t="s">
        <v>1226</v>
      </c>
      <c r="Q1317" s="138" t="s">
        <v>1140</v>
      </c>
      <c r="R1317" s="133">
        <v>5</v>
      </c>
      <c r="S1317" s="133" t="s">
        <v>79</v>
      </c>
    </row>
    <row r="1318" spans="13:19" s="133" customFormat="1" ht="12.75" hidden="1" x14ac:dyDescent="0.25">
      <c r="M1318" s="133" t="str">
        <f t="shared" si="40"/>
        <v>ubiegam sięPodlaskieLipsk_PL345</v>
      </c>
      <c r="N1318" s="133" t="s">
        <v>1124</v>
      </c>
      <c r="O1318" s="137" t="str">
        <f t="shared" si="39"/>
        <v>Lipsk_PL345</v>
      </c>
      <c r="P1318" s="138" t="s">
        <v>1228</v>
      </c>
      <c r="Q1318" s="138" t="s">
        <v>1197</v>
      </c>
      <c r="R1318" s="133">
        <v>5</v>
      </c>
      <c r="S1318" s="133" t="s">
        <v>79</v>
      </c>
    </row>
    <row r="1319" spans="13:19" s="133" customFormat="1" ht="12.75" hidden="1" x14ac:dyDescent="0.25">
      <c r="M1319" s="133" t="str">
        <f t="shared" si="40"/>
        <v>ubiegam sięPodlaskieŁomża_PL344</v>
      </c>
      <c r="N1319" s="133" t="s">
        <v>1124</v>
      </c>
      <c r="O1319" s="137" t="str">
        <f t="shared" si="39"/>
        <v>Łomża_PL344</v>
      </c>
      <c r="P1319" s="138" t="s">
        <v>1227</v>
      </c>
      <c r="Q1319" s="138" t="s">
        <v>1166</v>
      </c>
      <c r="R1319" s="133">
        <v>5</v>
      </c>
      <c r="S1319" s="133" t="s">
        <v>79</v>
      </c>
    </row>
    <row r="1320" spans="13:19" s="133" customFormat="1" ht="12.75" hidden="1" x14ac:dyDescent="0.25">
      <c r="M1320" s="133" t="str">
        <f t="shared" si="40"/>
        <v>ubiegam sięPodlaskieMały Płock_PL344</v>
      </c>
      <c r="N1320" s="133" t="s">
        <v>1124</v>
      </c>
      <c r="O1320" s="137" t="str">
        <f t="shared" si="39"/>
        <v>Mały Płock_PL344</v>
      </c>
      <c r="P1320" s="138" t="s">
        <v>1227</v>
      </c>
      <c r="Q1320" s="138" t="s">
        <v>1162</v>
      </c>
      <c r="R1320" s="133">
        <v>5</v>
      </c>
      <c r="S1320" s="133" t="s">
        <v>79</v>
      </c>
    </row>
    <row r="1321" spans="13:19" s="133" customFormat="1" ht="12.75" hidden="1" x14ac:dyDescent="0.25">
      <c r="M1321" s="133" t="str">
        <f t="shared" si="40"/>
        <v>ubiegam sięPodlaskieMiastkowo_PL344</v>
      </c>
      <c r="N1321" s="133" t="s">
        <v>1124</v>
      </c>
      <c r="O1321" s="137" t="str">
        <f t="shared" si="39"/>
        <v>Miastkowo_PL344</v>
      </c>
      <c r="P1321" s="138" t="s">
        <v>1227</v>
      </c>
      <c r="Q1321" s="138" t="s">
        <v>1167</v>
      </c>
      <c r="R1321" s="133">
        <v>5</v>
      </c>
      <c r="S1321" s="133" t="s">
        <v>79</v>
      </c>
    </row>
    <row r="1322" spans="13:19" s="133" customFormat="1" ht="12.75" hidden="1" x14ac:dyDescent="0.25">
      <c r="M1322" s="133" t="str">
        <f t="shared" si="40"/>
        <v>ubiegam sięPodlaskieMichałowo_PL343</v>
      </c>
      <c r="N1322" s="133" t="s">
        <v>1124</v>
      </c>
      <c r="O1322" s="137" t="str">
        <f t="shared" si="39"/>
        <v>Michałowo_PL343</v>
      </c>
      <c r="P1322" s="138" t="s">
        <v>1226</v>
      </c>
      <c r="Q1322" s="138" t="s">
        <v>1129</v>
      </c>
      <c r="R1322" s="133">
        <v>5</v>
      </c>
      <c r="S1322" s="133" t="s">
        <v>79</v>
      </c>
    </row>
    <row r="1323" spans="13:19" s="133" customFormat="1" ht="12.75" hidden="1" x14ac:dyDescent="0.25">
      <c r="M1323" s="133" t="str">
        <f t="shared" si="40"/>
        <v>ubiegam sięPodlaskieMielnik_PL344</v>
      </c>
      <c r="N1323" s="133" t="s">
        <v>1124</v>
      </c>
      <c r="O1323" s="137" t="str">
        <f t="shared" si="39"/>
        <v>Mielnik_PL344</v>
      </c>
      <c r="P1323" s="138" t="s">
        <v>1227</v>
      </c>
      <c r="Q1323" s="138" t="s">
        <v>1177</v>
      </c>
      <c r="R1323" s="133">
        <v>5</v>
      </c>
      <c r="S1323" s="133" t="s">
        <v>79</v>
      </c>
    </row>
    <row r="1324" spans="13:19" s="133" customFormat="1" ht="12.75" hidden="1" x14ac:dyDescent="0.25">
      <c r="M1324" s="133" t="str">
        <f t="shared" si="40"/>
        <v>ubiegam sięPodlaskieMilejczyce_PL344</v>
      </c>
      <c r="N1324" s="133" t="s">
        <v>1124</v>
      </c>
      <c r="O1324" s="137" t="str">
        <f t="shared" si="39"/>
        <v>Milejczyce_PL344</v>
      </c>
      <c r="P1324" s="138" t="s">
        <v>1227</v>
      </c>
      <c r="Q1324" s="138" t="s">
        <v>1178</v>
      </c>
      <c r="R1324" s="133">
        <v>5</v>
      </c>
      <c r="S1324" s="133" t="s">
        <v>79</v>
      </c>
    </row>
    <row r="1325" spans="13:19" s="133" customFormat="1" ht="12.75" hidden="1" x14ac:dyDescent="0.25">
      <c r="M1325" s="133" t="str">
        <f t="shared" si="40"/>
        <v>ubiegam sięPodlaskieMońki_PL345</v>
      </c>
      <c r="N1325" s="133" t="s">
        <v>1124</v>
      </c>
      <c r="O1325" s="137" t="str">
        <f t="shared" si="39"/>
        <v>Mońki_PL345</v>
      </c>
      <c r="P1325" s="138" t="s">
        <v>1228</v>
      </c>
      <c r="Q1325" s="138" t="s">
        <v>1211</v>
      </c>
      <c r="R1325" s="133">
        <v>5</v>
      </c>
      <c r="S1325" s="133" t="s">
        <v>79</v>
      </c>
    </row>
    <row r="1326" spans="13:19" s="133" customFormat="1" ht="12.75" hidden="1" x14ac:dyDescent="0.25">
      <c r="M1326" s="133" t="str">
        <f t="shared" si="40"/>
        <v>ubiegam sięPodlaskieNarew_PL344</v>
      </c>
      <c r="N1326" s="133" t="s">
        <v>1124</v>
      </c>
      <c r="O1326" s="137" t="str">
        <f t="shared" si="39"/>
        <v>Narew_PL344</v>
      </c>
      <c r="P1326" s="138" t="s">
        <v>1227</v>
      </c>
      <c r="Q1326" s="138" t="s">
        <v>1158</v>
      </c>
      <c r="R1326" s="133">
        <v>5</v>
      </c>
      <c r="S1326" s="133" t="s">
        <v>79</v>
      </c>
    </row>
    <row r="1327" spans="13:19" s="133" customFormat="1" ht="12.75" hidden="1" x14ac:dyDescent="0.25">
      <c r="M1327" s="133" t="str">
        <f t="shared" si="40"/>
        <v>ubiegam sięPodlaskieNarewka_PL344</v>
      </c>
      <c r="N1327" s="133" t="s">
        <v>1124</v>
      </c>
      <c r="O1327" s="137" t="str">
        <f t="shared" si="39"/>
        <v>Narewka_PL344</v>
      </c>
      <c r="P1327" s="138" t="s">
        <v>1227</v>
      </c>
      <c r="Q1327" s="138" t="s">
        <v>1159</v>
      </c>
      <c r="R1327" s="133">
        <v>5</v>
      </c>
      <c r="S1327" s="133" t="s">
        <v>79</v>
      </c>
    </row>
    <row r="1328" spans="13:19" s="133" customFormat="1" ht="12.75" hidden="1" x14ac:dyDescent="0.25">
      <c r="M1328" s="133" t="str">
        <f t="shared" si="40"/>
        <v>ubiegam sięPodlaskieNowe Piekuty_PL344</v>
      </c>
      <c r="N1328" s="133" t="s">
        <v>1124</v>
      </c>
      <c r="O1328" s="137" t="str">
        <f t="shared" si="39"/>
        <v>Nowe Piekuty_PL344</v>
      </c>
      <c r="P1328" s="138" t="s">
        <v>1227</v>
      </c>
      <c r="Q1328" s="138" t="s">
        <v>1187</v>
      </c>
      <c r="R1328" s="133">
        <v>5</v>
      </c>
      <c r="S1328" s="133" t="s">
        <v>79</v>
      </c>
    </row>
    <row r="1329" spans="13:19" s="133" customFormat="1" ht="12.75" hidden="1" x14ac:dyDescent="0.25">
      <c r="M1329" s="133" t="str">
        <f t="shared" si="40"/>
        <v>ubiegam sięPodlaskieNowinka_PL345</v>
      </c>
      <c r="N1329" s="133" t="s">
        <v>1124</v>
      </c>
      <c r="O1329" s="137" t="str">
        <f t="shared" si="39"/>
        <v>Nowinka_PL345</v>
      </c>
      <c r="P1329" s="138" t="s">
        <v>1228</v>
      </c>
      <c r="Q1329" s="138" t="s">
        <v>1198</v>
      </c>
      <c r="R1329" s="133">
        <v>5</v>
      </c>
      <c r="S1329" s="133" t="s">
        <v>79</v>
      </c>
    </row>
    <row r="1330" spans="13:19" s="133" customFormat="1" ht="12.75" hidden="1" x14ac:dyDescent="0.25">
      <c r="M1330" s="133" t="str">
        <f t="shared" si="40"/>
        <v>ubiegam sięPodlaskieNowogród_PL344</v>
      </c>
      <c r="N1330" s="133" t="s">
        <v>1124</v>
      </c>
      <c r="O1330" s="137" t="str">
        <f t="shared" si="39"/>
        <v>Nowogród_PL344</v>
      </c>
      <c r="P1330" s="138" t="s">
        <v>1227</v>
      </c>
      <c r="Q1330" s="138" t="s">
        <v>1168</v>
      </c>
      <c r="R1330" s="133">
        <v>5</v>
      </c>
      <c r="S1330" s="133" t="s">
        <v>79</v>
      </c>
    </row>
    <row r="1331" spans="13:19" s="133" customFormat="1" ht="12.75" hidden="1" x14ac:dyDescent="0.25">
      <c r="M1331" s="133" t="str">
        <f t="shared" si="40"/>
        <v>ubiegam sięPodlaskieNowy Dwór_PL343</v>
      </c>
      <c r="N1331" s="133" t="s">
        <v>1124</v>
      </c>
      <c r="O1331" s="137" t="str">
        <f t="shared" si="39"/>
        <v>Nowy Dwór_PL343</v>
      </c>
      <c r="P1331" s="138" t="s">
        <v>1226</v>
      </c>
      <c r="Q1331" s="138" t="s">
        <v>1141</v>
      </c>
      <c r="R1331" s="133">
        <v>5</v>
      </c>
      <c r="S1331" s="133" t="s">
        <v>79</v>
      </c>
    </row>
    <row r="1332" spans="13:19" s="133" customFormat="1" ht="12.75" hidden="1" x14ac:dyDescent="0.25">
      <c r="M1332" s="133" t="str">
        <f t="shared" si="40"/>
        <v>ubiegam sięPodlaskieNurzec-Stacja_PL344</v>
      </c>
      <c r="N1332" s="133" t="s">
        <v>1124</v>
      </c>
      <c r="O1332" s="137" t="str">
        <f t="shared" si="39"/>
        <v>Nurzec-Stacja_PL344</v>
      </c>
      <c r="P1332" s="138" t="s">
        <v>1227</v>
      </c>
      <c r="Q1332" s="138" t="s">
        <v>1179</v>
      </c>
      <c r="R1332" s="133">
        <v>5</v>
      </c>
      <c r="S1332" s="133" t="s">
        <v>79</v>
      </c>
    </row>
    <row r="1333" spans="13:19" s="133" customFormat="1" ht="12.75" hidden="1" x14ac:dyDescent="0.25">
      <c r="M1333" s="133" t="str">
        <f t="shared" si="40"/>
        <v>ubiegam sięPodlaskieOrla_PL344</v>
      </c>
      <c r="N1333" s="133" t="s">
        <v>1124</v>
      </c>
      <c r="O1333" s="137" t="str">
        <f t="shared" si="39"/>
        <v>Orla_PL344</v>
      </c>
      <c r="P1333" s="138" t="s">
        <v>1227</v>
      </c>
      <c r="Q1333" s="138" t="s">
        <v>1149</v>
      </c>
      <c r="R1333" s="133">
        <v>5</v>
      </c>
      <c r="S1333" s="133" t="s">
        <v>79</v>
      </c>
    </row>
    <row r="1334" spans="13:19" s="133" customFormat="1" ht="12.75" hidden="1" x14ac:dyDescent="0.25">
      <c r="M1334" s="133" t="str">
        <f t="shared" si="40"/>
        <v>ubiegam sięPodlaskiePerlejewo_PL344</v>
      </c>
      <c r="N1334" s="133" t="s">
        <v>1124</v>
      </c>
      <c r="O1334" s="137" t="str">
        <f t="shared" si="39"/>
        <v>Perlejewo_PL344</v>
      </c>
      <c r="P1334" s="138" t="s">
        <v>1227</v>
      </c>
      <c r="Q1334" s="138" t="s">
        <v>1180</v>
      </c>
      <c r="R1334" s="133">
        <v>5</v>
      </c>
      <c r="S1334" s="133" t="s">
        <v>79</v>
      </c>
    </row>
    <row r="1335" spans="13:19" s="133" customFormat="1" ht="12.75" hidden="1" x14ac:dyDescent="0.25">
      <c r="M1335" s="133" t="str">
        <f t="shared" si="40"/>
        <v>ubiegam sięPodlaskiePiątnica_PL344</v>
      </c>
      <c r="N1335" s="133" t="s">
        <v>1124</v>
      </c>
      <c r="O1335" s="137" t="str">
        <f t="shared" si="39"/>
        <v>Piątnica_PL344</v>
      </c>
      <c r="P1335" s="138" t="s">
        <v>1227</v>
      </c>
      <c r="Q1335" s="138" t="s">
        <v>1169</v>
      </c>
      <c r="R1335" s="133">
        <v>5</v>
      </c>
      <c r="S1335" s="133" t="s">
        <v>79</v>
      </c>
    </row>
    <row r="1336" spans="13:19" s="133" customFormat="1" ht="12.75" hidden="1" x14ac:dyDescent="0.25">
      <c r="M1336" s="133" t="str">
        <f t="shared" si="40"/>
        <v>ubiegam sięPodlaskiePłaska_PL345</v>
      </c>
      <c r="N1336" s="133" t="s">
        <v>1124</v>
      </c>
      <c r="O1336" s="137" t="str">
        <f t="shared" si="39"/>
        <v>Płaska_PL345</v>
      </c>
      <c r="P1336" s="138" t="s">
        <v>1228</v>
      </c>
      <c r="Q1336" s="138" t="s">
        <v>1199</v>
      </c>
      <c r="R1336" s="133">
        <v>5</v>
      </c>
      <c r="S1336" s="133" t="s">
        <v>79</v>
      </c>
    </row>
    <row r="1337" spans="13:19" s="133" customFormat="1" ht="12.75" hidden="1" x14ac:dyDescent="0.25">
      <c r="M1337" s="133" t="str">
        <f t="shared" si="40"/>
        <v>ubiegam sięPodlaskiePoświętne_PL343</v>
      </c>
      <c r="N1337" s="133" t="s">
        <v>1124</v>
      </c>
      <c r="O1337" s="137" t="str">
        <f t="shared" si="39"/>
        <v>Poświętne_PL343</v>
      </c>
      <c r="P1337" s="138" t="s">
        <v>1226</v>
      </c>
      <c r="Q1337" s="138" t="s">
        <v>156</v>
      </c>
      <c r="R1337" s="133">
        <v>5</v>
      </c>
      <c r="S1337" s="133" t="s">
        <v>79</v>
      </c>
    </row>
    <row r="1338" spans="13:19" s="133" customFormat="1" ht="12.75" hidden="1" x14ac:dyDescent="0.25">
      <c r="M1338" s="133" t="str">
        <f t="shared" si="40"/>
        <v>ubiegam sięPodlaskiePrzerośl_PL345</v>
      </c>
      <c r="N1338" s="133" t="s">
        <v>1124</v>
      </c>
      <c r="O1338" s="137" t="str">
        <f t="shared" si="39"/>
        <v>Przerośl_PL345</v>
      </c>
      <c r="P1338" s="138" t="s">
        <v>1228</v>
      </c>
      <c r="Q1338" s="138" t="s">
        <v>1220</v>
      </c>
      <c r="R1338" s="133">
        <v>5</v>
      </c>
      <c r="S1338" s="133" t="s">
        <v>79</v>
      </c>
    </row>
    <row r="1339" spans="13:19" s="133" customFormat="1" ht="12.75" hidden="1" x14ac:dyDescent="0.25">
      <c r="M1339" s="133" t="str">
        <f t="shared" si="40"/>
        <v>ubiegam sięPodlaskiePrzytuły_PL344</v>
      </c>
      <c r="N1339" s="133" t="s">
        <v>1124</v>
      </c>
      <c r="O1339" s="137" t="str">
        <f t="shared" si="39"/>
        <v>Przytuły_PL344</v>
      </c>
      <c r="P1339" s="138" t="s">
        <v>1227</v>
      </c>
      <c r="Q1339" s="138" t="s">
        <v>1170</v>
      </c>
      <c r="R1339" s="133">
        <v>5</v>
      </c>
      <c r="S1339" s="133" t="s">
        <v>79</v>
      </c>
    </row>
    <row r="1340" spans="13:19" s="133" customFormat="1" ht="12.75" hidden="1" x14ac:dyDescent="0.25">
      <c r="M1340" s="133" t="str">
        <f t="shared" si="40"/>
        <v>ubiegam sięPodlaskiePuńsk_PL345</v>
      </c>
      <c r="N1340" s="133" t="s">
        <v>1124</v>
      </c>
      <c r="O1340" s="137" t="str">
        <f t="shared" si="39"/>
        <v>Puńsk_PL345</v>
      </c>
      <c r="P1340" s="138" t="s">
        <v>1228</v>
      </c>
      <c r="Q1340" s="138" t="s">
        <v>1215</v>
      </c>
      <c r="R1340" s="133">
        <v>5</v>
      </c>
      <c r="S1340" s="133" t="s">
        <v>79</v>
      </c>
    </row>
    <row r="1341" spans="13:19" s="133" customFormat="1" ht="12.75" hidden="1" x14ac:dyDescent="0.25">
      <c r="M1341" s="133" t="str">
        <f t="shared" si="40"/>
        <v>ubiegam sięPodlaskieRaczki_PL345</v>
      </c>
      <c r="N1341" s="133" t="s">
        <v>1124</v>
      </c>
      <c r="O1341" s="137" t="str">
        <f t="shared" si="39"/>
        <v>Raczki_PL345</v>
      </c>
      <c r="P1341" s="138" t="s">
        <v>1228</v>
      </c>
      <c r="Q1341" s="138" t="s">
        <v>1221</v>
      </c>
      <c r="R1341" s="133">
        <v>5</v>
      </c>
      <c r="S1341" s="133" t="s">
        <v>79</v>
      </c>
    </row>
    <row r="1342" spans="13:19" s="133" customFormat="1" ht="12.75" hidden="1" x14ac:dyDescent="0.25">
      <c r="M1342" s="133" t="str">
        <f t="shared" si="40"/>
        <v>ubiegam sięPodlaskieRadziłów_PL345</v>
      </c>
      <c r="N1342" s="133" t="s">
        <v>1124</v>
      </c>
      <c r="O1342" s="137" t="str">
        <f t="shared" si="39"/>
        <v>Radziłów_PL345</v>
      </c>
      <c r="P1342" s="138" t="s">
        <v>1228</v>
      </c>
      <c r="Q1342" s="138" t="s">
        <v>1202</v>
      </c>
      <c r="R1342" s="133">
        <v>5</v>
      </c>
      <c r="S1342" s="133" t="s">
        <v>79</v>
      </c>
    </row>
    <row r="1343" spans="13:19" s="133" customFormat="1" ht="12.75" hidden="1" x14ac:dyDescent="0.25">
      <c r="M1343" s="133" t="str">
        <f t="shared" si="40"/>
        <v>ubiegam sięPodlaskieRajgród_PL345</v>
      </c>
      <c r="N1343" s="133" t="s">
        <v>1124</v>
      </c>
      <c r="O1343" s="137" t="str">
        <f t="shared" si="39"/>
        <v>Rajgród_PL345</v>
      </c>
      <c r="P1343" s="138" t="s">
        <v>1228</v>
      </c>
      <c r="Q1343" s="138" t="s">
        <v>1203</v>
      </c>
      <c r="R1343" s="133">
        <v>5</v>
      </c>
      <c r="S1343" s="133" t="s">
        <v>79</v>
      </c>
    </row>
    <row r="1344" spans="13:19" s="133" customFormat="1" ht="12.75" hidden="1" x14ac:dyDescent="0.25">
      <c r="M1344" s="133" t="str">
        <f t="shared" si="40"/>
        <v>ubiegam sięPodlaskieRudka_PL344</v>
      </c>
      <c r="N1344" s="133" t="s">
        <v>1124</v>
      </c>
      <c r="O1344" s="137" t="str">
        <f t="shared" si="39"/>
        <v>Rudka_PL344</v>
      </c>
      <c r="P1344" s="138" t="s">
        <v>1227</v>
      </c>
      <c r="Q1344" s="138" t="s">
        <v>1150</v>
      </c>
      <c r="R1344" s="133">
        <v>5</v>
      </c>
      <c r="S1344" s="133" t="s">
        <v>79</v>
      </c>
    </row>
    <row r="1345" spans="13:19" s="133" customFormat="1" ht="12.75" hidden="1" x14ac:dyDescent="0.25">
      <c r="M1345" s="133" t="str">
        <f t="shared" si="40"/>
        <v>ubiegam sięPodlaskieRutka-Tartak_PL345</v>
      </c>
      <c r="N1345" s="133" t="s">
        <v>1124</v>
      </c>
      <c r="O1345" s="137" t="str">
        <f t="shared" si="39"/>
        <v>Rutka-Tartak_PL345</v>
      </c>
      <c r="P1345" s="138" t="s">
        <v>1228</v>
      </c>
      <c r="Q1345" s="138" t="s">
        <v>1222</v>
      </c>
      <c r="R1345" s="133">
        <v>5</v>
      </c>
      <c r="S1345" s="133" t="s">
        <v>79</v>
      </c>
    </row>
    <row r="1346" spans="13:19" s="133" customFormat="1" ht="12.75" hidden="1" x14ac:dyDescent="0.25">
      <c r="M1346" s="133" t="str">
        <f t="shared" si="40"/>
        <v>ubiegam sięPodlaskieRutki_PL344</v>
      </c>
      <c r="N1346" s="133" t="s">
        <v>1124</v>
      </c>
      <c r="O1346" s="137" t="str">
        <f t="shared" si="39"/>
        <v>Rutki_PL344</v>
      </c>
      <c r="P1346" s="138" t="s">
        <v>1227</v>
      </c>
      <c r="Q1346" s="138" t="s">
        <v>1192</v>
      </c>
      <c r="R1346" s="133">
        <v>5</v>
      </c>
      <c r="S1346" s="133" t="s">
        <v>79</v>
      </c>
    </row>
    <row r="1347" spans="13:19" s="133" customFormat="1" ht="12.75" hidden="1" x14ac:dyDescent="0.25">
      <c r="M1347" s="133" t="str">
        <f t="shared" si="40"/>
        <v>ubiegam sięPodlaskieSejny_PL345</v>
      </c>
      <c r="N1347" s="133" t="s">
        <v>1124</v>
      </c>
      <c r="O1347" s="137" t="str">
        <f t="shared" si="39"/>
        <v>Sejny_PL345</v>
      </c>
      <c r="P1347" s="138" t="s">
        <v>1228</v>
      </c>
      <c r="Q1347" s="138" t="s">
        <v>1216</v>
      </c>
      <c r="R1347" s="133">
        <v>5</v>
      </c>
      <c r="S1347" s="133" t="s">
        <v>79</v>
      </c>
    </row>
    <row r="1348" spans="13:19" s="133" customFormat="1" ht="12.75" hidden="1" x14ac:dyDescent="0.25">
      <c r="M1348" s="133" t="str">
        <f t="shared" si="40"/>
        <v>ubiegam sięPodlaskieSidra_PL343</v>
      </c>
      <c r="N1348" s="133" t="s">
        <v>1124</v>
      </c>
      <c r="O1348" s="137" t="str">
        <f t="shared" si="39"/>
        <v>Sidra_PL343</v>
      </c>
      <c r="P1348" s="138" t="s">
        <v>1226</v>
      </c>
      <c r="Q1348" s="138" t="s">
        <v>1142</v>
      </c>
      <c r="R1348" s="133">
        <v>5</v>
      </c>
      <c r="S1348" s="133" t="s">
        <v>79</v>
      </c>
    </row>
    <row r="1349" spans="13:19" s="133" customFormat="1" ht="12.75" hidden="1" x14ac:dyDescent="0.25">
      <c r="M1349" s="133" t="str">
        <f t="shared" si="40"/>
        <v>ubiegam sięPodlaskieSiemiatycze_PL344</v>
      </c>
      <c r="N1349" s="133" t="s">
        <v>1124</v>
      </c>
      <c r="O1349" s="137" t="str">
        <f t="shared" ref="O1349:O1412" si="41">Q1349&amp;P1349</f>
        <v>Siemiatycze_PL344</v>
      </c>
      <c r="P1349" s="138" t="s">
        <v>1227</v>
      </c>
      <c r="Q1349" s="138" t="s">
        <v>1181</v>
      </c>
      <c r="R1349" s="133">
        <v>5</v>
      </c>
      <c r="S1349" s="133" t="s">
        <v>79</v>
      </c>
    </row>
    <row r="1350" spans="13:19" s="133" customFormat="1" ht="12.75" hidden="1" x14ac:dyDescent="0.25">
      <c r="M1350" s="133" t="str">
        <f t="shared" ref="M1350:M1413" si="42">S1350&amp;N1350&amp;O1350</f>
        <v>ubiegam sięPodlaskieSokoły_PL344</v>
      </c>
      <c r="N1350" s="133" t="s">
        <v>1124</v>
      </c>
      <c r="O1350" s="137" t="str">
        <f t="shared" si="41"/>
        <v>Sokoły_PL344</v>
      </c>
      <c r="P1350" s="138" t="s">
        <v>1227</v>
      </c>
      <c r="Q1350" s="138" t="s">
        <v>1188</v>
      </c>
      <c r="R1350" s="133">
        <v>5</v>
      </c>
      <c r="S1350" s="133" t="s">
        <v>79</v>
      </c>
    </row>
    <row r="1351" spans="13:19" s="133" customFormat="1" ht="12.75" hidden="1" x14ac:dyDescent="0.25">
      <c r="M1351" s="133" t="str">
        <f t="shared" si="42"/>
        <v>ubiegam sięPodlaskieSokółka_PL343</v>
      </c>
      <c r="N1351" s="133" t="s">
        <v>1124</v>
      </c>
      <c r="O1351" s="137" t="str">
        <f t="shared" si="41"/>
        <v>Sokółka_PL343</v>
      </c>
      <c r="P1351" s="138" t="s">
        <v>1226</v>
      </c>
      <c r="Q1351" s="138" t="s">
        <v>1143</v>
      </c>
      <c r="R1351" s="133">
        <v>5</v>
      </c>
      <c r="S1351" s="133" t="s">
        <v>79</v>
      </c>
    </row>
    <row r="1352" spans="13:19" s="133" customFormat="1" ht="12.75" hidden="1" x14ac:dyDescent="0.25">
      <c r="M1352" s="133" t="str">
        <f t="shared" si="42"/>
        <v>ubiegam sięPodlaskieStawiski_PL344</v>
      </c>
      <c r="N1352" s="133" t="s">
        <v>1124</v>
      </c>
      <c r="O1352" s="137" t="str">
        <f t="shared" si="41"/>
        <v>Stawiski_PL344</v>
      </c>
      <c r="P1352" s="138" t="s">
        <v>1227</v>
      </c>
      <c r="Q1352" s="138" t="s">
        <v>1163</v>
      </c>
      <c r="R1352" s="133">
        <v>5</v>
      </c>
      <c r="S1352" s="133" t="s">
        <v>79</v>
      </c>
    </row>
    <row r="1353" spans="13:19" s="133" customFormat="1" ht="12.75" hidden="1" x14ac:dyDescent="0.25">
      <c r="M1353" s="133" t="str">
        <f t="shared" si="42"/>
        <v>ubiegam sięPodlaskieSuchowola_PL343</v>
      </c>
      <c r="N1353" s="133" t="s">
        <v>1124</v>
      </c>
      <c r="O1353" s="137" t="str">
        <f t="shared" si="41"/>
        <v>Suchowola_PL343</v>
      </c>
      <c r="P1353" s="138" t="s">
        <v>1226</v>
      </c>
      <c r="Q1353" s="138" t="s">
        <v>1144</v>
      </c>
      <c r="R1353" s="133">
        <v>5</v>
      </c>
      <c r="S1353" s="133" t="s">
        <v>79</v>
      </c>
    </row>
    <row r="1354" spans="13:19" s="133" customFormat="1" ht="12.75" hidden="1" x14ac:dyDescent="0.25">
      <c r="M1354" s="133" t="str">
        <f t="shared" si="42"/>
        <v>ubiegam sięPodlaskieSupraśl_PL343</v>
      </c>
      <c r="N1354" s="133" t="s">
        <v>1124</v>
      </c>
      <c r="O1354" s="137" t="str">
        <f t="shared" si="41"/>
        <v>Supraśl_PL343</v>
      </c>
      <c r="P1354" s="138" t="s">
        <v>1226</v>
      </c>
      <c r="Q1354" s="138" t="s">
        <v>1130</v>
      </c>
      <c r="R1354" s="133">
        <v>5</v>
      </c>
      <c r="S1354" s="133" t="s">
        <v>79</v>
      </c>
    </row>
    <row r="1355" spans="13:19" s="133" customFormat="1" ht="12.75" hidden="1" x14ac:dyDescent="0.25">
      <c r="M1355" s="133" t="str">
        <f t="shared" si="42"/>
        <v>ubiegam sięPodlaskieSuraż_PL343</v>
      </c>
      <c r="N1355" s="133" t="s">
        <v>1124</v>
      </c>
      <c r="O1355" s="137" t="str">
        <f t="shared" si="41"/>
        <v>Suraż_PL343</v>
      </c>
      <c r="P1355" s="138" t="s">
        <v>1226</v>
      </c>
      <c r="Q1355" s="138" t="s">
        <v>1131</v>
      </c>
      <c r="R1355" s="133">
        <v>5</v>
      </c>
      <c r="S1355" s="133" t="s">
        <v>79</v>
      </c>
    </row>
    <row r="1356" spans="13:19" s="133" customFormat="1" ht="12.75" hidden="1" x14ac:dyDescent="0.25">
      <c r="M1356" s="133" t="str">
        <f t="shared" si="42"/>
        <v>ubiegam sięPodlaskieSuwałki_PL345</v>
      </c>
      <c r="N1356" s="133" t="s">
        <v>1124</v>
      </c>
      <c r="O1356" s="137" t="str">
        <f t="shared" si="41"/>
        <v>Suwałki_PL345</v>
      </c>
      <c r="P1356" s="138" t="s">
        <v>1228</v>
      </c>
      <c r="Q1356" s="138" t="s">
        <v>1223</v>
      </c>
      <c r="R1356" s="133">
        <v>5</v>
      </c>
      <c r="S1356" s="133" t="s">
        <v>79</v>
      </c>
    </row>
    <row r="1357" spans="13:19" s="133" customFormat="1" ht="12.75" hidden="1" x14ac:dyDescent="0.25">
      <c r="M1357" s="133" t="str">
        <f t="shared" si="42"/>
        <v>ubiegam sięPodlaskieSzczuczyn_PL345</v>
      </c>
      <c r="N1357" s="133" t="s">
        <v>1124</v>
      </c>
      <c r="O1357" s="137" t="str">
        <f t="shared" si="41"/>
        <v>Szczuczyn_PL345</v>
      </c>
      <c r="P1357" s="138" t="s">
        <v>1228</v>
      </c>
      <c r="Q1357" s="138" t="s">
        <v>1204</v>
      </c>
      <c r="R1357" s="133">
        <v>5</v>
      </c>
      <c r="S1357" s="133" t="s">
        <v>79</v>
      </c>
    </row>
    <row r="1358" spans="13:19" s="133" customFormat="1" ht="12.75" hidden="1" x14ac:dyDescent="0.25">
      <c r="M1358" s="133" t="str">
        <f t="shared" si="42"/>
        <v>ubiegam sięPodlaskieSzepietowo_PL344</v>
      </c>
      <c r="N1358" s="133" t="s">
        <v>1124</v>
      </c>
      <c r="O1358" s="137" t="str">
        <f t="shared" si="41"/>
        <v>Szepietowo_PL344</v>
      </c>
      <c r="P1358" s="138" t="s">
        <v>1227</v>
      </c>
      <c r="Q1358" s="138" t="s">
        <v>1189</v>
      </c>
      <c r="R1358" s="133">
        <v>5</v>
      </c>
      <c r="S1358" s="133" t="s">
        <v>79</v>
      </c>
    </row>
    <row r="1359" spans="13:19" s="133" customFormat="1" ht="12.75" hidden="1" x14ac:dyDescent="0.25">
      <c r="M1359" s="133" t="str">
        <f t="shared" si="42"/>
        <v>ubiegam sięPodlaskieSztabin_PL345</v>
      </c>
      <c r="N1359" s="133" t="s">
        <v>1124</v>
      </c>
      <c r="O1359" s="137" t="str">
        <f t="shared" si="41"/>
        <v>Sztabin_PL345</v>
      </c>
      <c r="P1359" s="138" t="s">
        <v>1228</v>
      </c>
      <c r="Q1359" s="138" t="s">
        <v>1200</v>
      </c>
      <c r="R1359" s="133">
        <v>5</v>
      </c>
      <c r="S1359" s="133" t="s">
        <v>79</v>
      </c>
    </row>
    <row r="1360" spans="13:19" s="133" customFormat="1" ht="12.75" hidden="1" x14ac:dyDescent="0.25">
      <c r="M1360" s="133" t="str">
        <f t="shared" si="42"/>
        <v>ubiegam sięPodlaskieSzudziałowo_PL343</v>
      </c>
      <c r="N1360" s="133" t="s">
        <v>1124</v>
      </c>
      <c r="O1360" s="137" t="str">
        <f t="shared" si="41"/>
        <v>Szudziałowo_PL343</v>
      </c>
      <c r="P1360" s="138" t="s">
        <v>1226</v>
      </c>
      <c r="Q1360" s="138" t="s">
        <v>1145</v>
      </c>
      <c r="R1360" s="133">
        <v>5</v>
      </c>
      <c r="S1360" s="133" t="s">
        <v>79</v>
      </c>
    </row>
    <row r="1361" spans="13:19" s="133" customFormat="1" ht="12.75" hidden="1" x14ac:dyDescent="0.25">
      <c r="M1361" s="133" t="str">
        <f t="shared" si="42"/>
        <v>ubiegam sięPodlaskieSzumowo_PL344</v>
      </c>
      <c r="N1361" s="133" t="s">
        <v>1124</v>
      </c>
      <c r="O1361" s="137" t="str">
        <f t="shared" si="41"/>
        <v>Szumowo_PL344</v>
      </c>
      <c r="P1361" s="138" t="s">
        <v>1227</v>
      </c>
      <c r="Q1361" s="138" t="s">
        <v>1193</v>
      </c>
      <c r="R1361" s="133">
        <v>5</v>
      </c>
      <c r="S1361" s="133" t="s">
        <v>79</v>
      </c>
    </row>
    <row r="1362" spans="13:19" s="133" customFormat="1" ht="12.75" hidden="1" x14ac:dyDescent="0.25">
      <c r="M1362" s="133" t="str">
        <f t="shared" si="42"/>
        <v>ubiegam sięPodlaskieSzypliszki_PL345</v>
      </c>
      <c r="N1362" s="133" t="s">
        <v>1124</v>
      </c>
      <c r="O1362" s="137" t="str">
        <f t="shared" si="41"/>
        <v>Szypliszki_PL345</v>
      </c>
      <c r="P1362" s="138" t="s">
        <v>1228</v>
      </c>
      <c r="Q1362" s="138" t="s">
        <v>1224</v>
      </c>
      <c r="R1362" s="133">
        <v>5</v>
      </c>
      <c r="S1362" s="133" t="s">
        <v>79</v>
      </c>
    </row>
    <row r="1363" spans="13:19" s="133" customFormat="1" ht="12.75" hidden="1" x14ac:dyDescent="0.25">
      <c r="M1363" s="133" t="str">
        <f t="shared" si="42"/>
        <v>ubiegam sięPodlaskieŚniadowo_PL344</v>
      </c>
      <c r="N1363" s="133" t="s">
        <v>1124</v>
      </c>
      <c r="O1363" s="137" t="str">
        <f t="shared" si="41"/>
        <v>Śniadowo_PL344</v>
      </c>
      <c r="P1363" s="138" t="s">
        <v>1227</v>
      </c>
      <c r="Q1363" s="138" t="s">
        <v>1171</v>
      </c>
      <c r="R1363" s="133">
        <v>5</v>
      </c>
      <c r="S1363" s="133" t="s">
        <v>79</v>
      </c>
    </row>
    <row r="1364" spans="13:19" s="133" customFormat="1" ht="12.75" hidden="1" x14ac:dyDescent="0.25">
      <c r="M1364" s="133" t="str">
        <f t="shared" si="42"/>
        <v>ubiegam sięPodlaskieTrzcianne_PL345</v>
      </c>
      <c r="N1364" s="133" t="s">
        <v>1124</v>
      </c>
      <c r="O1364" s="137" t="str">
        <f t="shared" si="41"/>
        <v>Trzcianne_PL345</v>
      </c>
      <c r="P1364" s="138" t="s">
        <v>1228</v>
      </c>
      <c r="Q1364" s="138" t="s">
        <v>1212</v>
      </c>
      <c r="R1364" s="133">
        <v>5</v>
      </c>
      <c r="S1364" s="133" t="s">
        <v>79</v>
      </c>
    </row>
    <row r="1365" spans="13:19" s="133" customFormat="1" ht="12.75" hidden="1" x14ac:dyDescent="0.25">
      <c r="M1365" s="133" t="str">
        <f t="shared" si="42"/>
        <v>ubiegam sięPodlaskieTurośl_PL344</v>
      </c>
      <c r="N1365" s="133" t="s">
        <v>1124</v>
      </c>
      <c r="O1365" s="137" t="str">
        <f t="shared" si="41"/>
        <v>Turośl_PL344</v>
      </c>
      <c r="P1365" s="138" t="s">
        <v>1227</v>
      </c>
      <c r="Q1365" s="138" t="s">
        <v>1164</v>
      </c>
      <c r="R1365" s="133">
        <v>5</v>
      </c>
      <c r="S1365" s="133" t="s">
        <v>79</v>
      </c>
    </row>
    <row r="1366" spans="13:19" s="133" customFormat="1" ht="12.75" hidden="1" x14ac:dyDescent="0.25">
      <c r="M1366" s="133" t="str">
        <f t="shared" si="42"/>
        <v>ubiegam sięPodlaskieTurośń Kościelna_PL343</v>
      </c>
      <c r="N1366" s="133" t="s">
        <v>1124</v>
      </c>
      <c r="O1366" s="137" t="str">
        <f t="shared" si="41"/>
        <v>Turośń Kościelna_PL343</v>
      </c>
      <c r="P1366" s="138" t="s">
        <v>1226</v>
      </c>
      <c r="Q1366" s="138" t="s">
        <v>1132</v>
      </c>
      <c r="R1366" s="133">
        <v>5</v>
      </c>
      <c r="S1366" s="133" t="s">
        <v>79</v>
      </c>
    </row>
    <row r="1367" spans="13:19" s="133" customFormat="1" ht="12.75" hidden="1" x14ac:dyDescent="0.25">
      <c r="M1367" s="133" t="str">
        <f t="shared" si="42"/>
        <v>ubiegam sięPodlaskieTykocin_PL343</v>
      </c>
      <c r="N1367" s="133" t="s">
        <v>1124</v>
      </c>
      <c r="O1367" s="137" t="str">
        <f t="shared" si="41"/>
        <v>Tykocin_PL343</v>
      </c>
      <c r="P1367" s="138" t="s">
        <v>1226</v>
      </c>
      <c r="Q1367" s="138" t="s">
        <v>1133</v>
      </c>
      <c r="R1367" s="133">
        <v>5</v>
      </c>
      <c r="S1367" s="133" t="s">
        <v>79</v>
      </c>
    </row>
    <row r="1368" spans="13:19" s="133" customFormat="1" ht="12.75" hidden="1" x14ac:dyDescent="0.25">
      <c r="M1368" s="133" t="str">
        <f t="shared" si="42"/>
        <v>ubiegam sięPodlaskieWasilków_PL343</v>
      </c>
      <c r="N1368" s="133" t="s">
        <v>1124</v>
      </c>
      <c r="O1368" s="137" t="str">
        <f t="shared" si="41"/>
        <v>Wasilków_PL343</v>
      </c>
      <c r="P1368" s="138" t="s">
        <v>1226</v>
      </c>
      <c r="Q1368" s="138" t="s">
        <v>1134</v>
      </c>
      <c r="R1368" s="133">
        <v>5</v>
      </c>
      <c r="S1368" s="133" t="s">
        <v>79</v>
      </c>
    </row>
    <row r="1369" spans="13:19" s="133" customFormat="1" ht="12.75" hidden="1" x14ac:dyDescent="0.25">
      <c r="M1369" s="133" t="str">
        <f t="shared" si="42"/>
        <v>ubiegam sięPodlaskieWąsosz_PL345</v>
      </c>
      <c r="N1369" s="133" t="s">
        <v>1124</v>
      </c>
      <c r="O1369" s="137" t="str">
        <f t="shared" si="41"/>
        <v>Wąsosz_PL345</v>
      </c>
      <c r="P1369" s="138" t="s">
        <v>1228</v>
      </c>
      <c r="Q1369" s="138" t="s">
        <v>1205</v>
      </c>
      <c r="R1369" s="133">
        <v>5</v>
      </c>
      <c r="S1369" s="133" t="s">
        <v>79</v>
      </c>
    </row>
    <row r="1370" spans="13:19" s="133" customFormat="1" ht="12.75" hidden="1" x14ac:dyDescent="0.25">
      <c r="M1370" s="133" t="str">
        <f t="shared" si="42"/>
        <v>ubiegam sięPodlaskieWizna_PL344</v>
      </c>
      <c r="N1370" s="133" t="s">
        <v>1124</v>
      </c>
      <c r="O1370" s="137" t="str">
        <f t="shared" si="41"/>
        <v>Wizna_PL344</v>
      </c>
      <c r="P1370" s="138" t="s">
        <v>1227</v>
      </c>
      <c r="Q1370" s="138" t="s">
        <v>1172</v>
      </c>
      <c r="R1370" s="133">
        <v>5</v>
      </c>
      <c r="S1370" s="133" t="s">
        <v>79</v>
      </c>
    </row>
    <row r="1371" spans="13:19" s="133" customFormat="1" ht="12.75" hidden="1" x14ac:dyDescent="0.25">
      <c r="M1371" s="133" t="str">
        <f t="shared" si="42"/>
        <v>ubiegam sięPodlaskieWiżajny_PL345</v>
      </c>
      <c r="N1371" s="133" t="s">
        <v>1124</v>
      </c>
      <c r="O1371" s="137" t="str">
        <f t="shared" si="41"/>
        <v>Wiżajny_PL345</v>
      </c>
      <c r="P1371" s="138" t="s">
        <v>1228</v>
      </c>
      <c r="Q1371" s="138" t="s">
        <v>1225</v>
      </c>
      <c r="R1371" s="133">
        <v>5</v>
      </c>
      <c r="S1371" s="133" t="s">
        <v>79</v>
      </c>
    </row>
    <row r="1372" spans="13:19" s="133" customFormat="1" ht="12.75" hidden="1" x14ac:dyDescent="0.25">
      <c r="M1372" s="133" t="str">
        <f t="shared" si="42"/>
        <v>ubiegam sięPodlaskieWysokie Mazowieckie_PL344</v>
      </c>
      <c r="N1372" s="133" t="s">
        <v>1124</v>
      </c>
      <c r="O1372" s="137" t="str">
        <f t="shared" si="41"/>
        <v>Wysokie Mazowieckie_PL344</v>
      </c>
      <c r="P1372" s="138" t="s">
        <v>1227</v>
      </c>
      <c r="Q1372" s="138" t="s">
        <v>1190</v>
      </c>
      <c r="R1372" s="133">
        <v>5</v>
      </c>
      <c r="S1372" s="133" t="s">
        <v>79</v>
      </c>
    </row>
    <row r="1373" spans="13:19" s="133" customFormat="1" ht="12.75" hidden="1" x14ac:dyDescent="0.25">
      <c r="M1373" s="133" t="str">
        <f t="shared" si="42"/>
        <v>ubiegam sięPodlaskieWyszki_PL344</v>
      </c>
      <c r="N1373" s="133" t="s">
        <v>1124</v>
      </c>
      <c r="O1373" s="137" t="str">
        <f t="shared" si="41"/>
        <v>Wyszki_PL344</v>
      </c>
      <c r="P1373" s="138" t="s">
        <v>1227</v>
      </c>
      <c r="Q1373" s="138" t="s">
        <v>1151</v>
      </c>
      <c r="R1373" s="133">
        <v>5</v>
      </c>
      <c r="S1373" s="133" t="s">
        <v>79</v>
      </c>
    </row>
    <row r="1374" spans="13:19" s="133" customFormat="1" ht="12.75" hidden="1" x14ac:dyDescent="0.25">
      <c r="M1374" s="133" t="str">
        <f t="shared" si="42"/>
        <v>ubiegam sięPodlaskieZabłudów_PL343</v>
      </c>
      <c r="N1374" s="133" t="s">
        <v>1124</v>
      </c>
      <c r="O1374" s="137" t="str">
        <f t="shared" si="41"/>
        <v>Zabłudów_PL343</v>
      </c>
      <c r="P1374" s="138" t="s">
        <v>1226</v>
      </c>
      <c r="Q1374" s="138" t="s">
        <v>1135</v>
      </c>
      <c r="R1374" s="133">
        <v>5</v>
      </c>
      <c r="S1374" s="133" t="s">
        <v>79</v>
      </c>
    </row>
    <row r="1375" spans="13:19" s="133" customFormat="1" ht="12.75" hidden="1" x14ac:dyDescent="0.25">
      <c r="M1375" s="133" t="str">
        <f t="shared" si="42"/>
        <v>ubiegam sięPodlaskieZambrów_PL344</v>
      </c>
      <c r="N1375" s="133" t="s">
        <v>1124</v>
      </c>
      <c r="O1375" s="137" t="str">
        <f t="shared" si="41"/>
        <v>Zambrów_PL344</v>
      </c>
      <c r="P1375" s="138" t="s">
        <v>1227</v>
      </c>
      <c r="Q1375" s="138" t="s">
        <v>1194</v>
      </c>
      <c r="R1375" s="133">
        <v>5</v>
      </c>
      <c r="S1375" s="133" t="s">
        <v>79</v>
      </c>
    </row>
    <row r="1376" spans="13:19" s="133" customFormat="1" ht="12.75" hidden="1" x14ac:dyDescent="0.25">
      <c r="M1376" s="133" t="str">
        <f t="shared" si="42"/>
        <v>ubiegam sięPodlaskieZawady_PL343</v>
      </c>
      <c r="N1376" s="133" t="s">
        <v>1124</v>
      </c>
      <c r="O1376" s="137" t="str">
        <f t="shared" si="41"/>
        <v>Zawady_PL343</v>
      </c>
      <c r="P1376" s="138" t="s">
        <v>1226</v>
      </c>
      <c r="Q1376" s="138" t="s">
        <v>1136</v>
      </c>
      <c r="R1376" s="133">
        <v>5</v>
      </c>
      <c r="S1376" s="133" t="s">
        <v>79</v>
      </c>
    </row>
    <row r="1377" spans="13:19" s="133" customFormat="1" ht="12.75" hidden="1" x14ac:dyDescent="0.25">
      <c r="M1377" s="133" t="str">
        <f t="shared" si="42"/>
        <v>ubiegam sięPodlaskieZbójna_PL344</v>
      </c>
      <c r="N1377" s="133" t="s">
        <v>1124</v>
      </c>
      <c r="O1377" s="137" t="str">
        <f t="shared" si="41"/>
        <v>Zbójna_PL344</v>
      </c>
      <c r="P1377" s="138" t="s">
        <v>1227</v>
      </c>
      <c r="Q1377" s="138" t="s">
        <v>1173</v>
      </c>
      <c r="R1377" s="133">
        <v>5</v>
      </c>
      <c r="S1377" s="133" t="s">
        <v>79</v>
      </c>
    </row>
    <row r="1378" spans="13:19" s="133" customFormat="1" ht="12.75" hidden="1" x14ac:dyDescent="0.25">
      <c r="M1378" s="133" t="str">
        <f t="shared" si="42"/>
        <v>ubiegam sięPomorskieBobowo_PL635</v>
      </c>
      <c r="N1378" s="133" t="s">
        <v>1987</v>
      </c>
      <c r="O1378" s="137" t="str">
        <f t="shared" si="41"/>
        <v>Bobowo_PL635</v>
      </c>
      <c r="P1378" s="138" t="s">
        <v>2085</v>
      </c>
      <c r="Q1378" s="138" t="s">
        <v>2066</v>
      </c>
      <c r="R1378" s="133">
        <v>5</v>
      </c>
      <c r="S1378" s="133" t="s">
        <v>79</v>
      </c>
    </row>
    <row r="1379" spans="13:19" s="133" customFormat="1" ht="12.75" hidden="1" x14ac:dyDescent="0.25">
      <c r="M1379" s="133" t="str">
        <f t="shared" si="42"/>
        <v>ubiegam sięPomorskieBorzytuchom_PL631</v>
      </c>
      <c r="N1379" s="133" t="s">
        <v>1987</v>
      </c>
      <c r="O1379" s="137" t="str">
        <f t="shared" si="41"/>
        <v>Borzytuchom_PL631</v>
      </c>
      <c r="P1379" s="138" t="s">
        <v>2084</v>
      </c>
      <c r="Q1379" s="138" t="s">
        <v>2015</v>
      </c>
      <c r="R1379" s="133">
        <v>5</v>
      </c>
      <c r="S1379" s="133" t="s">
        <v>79</v>
      </c>
    </row>
    <row r="1380" spans="13:19" s="133" customFormat="1" ht="12.75" hidden="1" x14ac:dyDescent="0.25">
      <c r="M1380" s="133" t="str">
        <f t="shared" si="42"/>
        <v>ubiegam sięPomorskieBrusy_PL631</v>
      </c>
      <c r="N1380" s="133" t="s">
        <v>1987</v>
      </c>
      <c r="O1380" s="137" t="str">
        <f t="shared" si="41"/>
        <v>Brusy_PL631</v>
      </c>
      <c r="P1380" s="138" t="s">
        <v>2084</v>
      </c>
      <c r="Q1380" s="138" t="s">
        <v>2024</v>
      </c>
      <c r="R1380" s="133">
        <v>5</v>
      </c>
      <c r="S1380" s="133" t="s">
        <v>79</v>
      </c>
    </row>
    <row r="1381" spans="13:19" s="133" customFormat="1" ht="12.75" hidden="1" x14ac:dyDescent="0.25">
      <c r="M1381" s="133" t="str">
        <f t="shared" si="42"/>
        <v>ubiegam sięPomorskieCedry Wielkie_PL634</v>
      </c>
      <c r="N1381" s="133" t="s">
        <v>1987</v>
      </c>
      <c r="O1381" s="137" t="str">
        <f t="shared" si="41"/>
        <v>Cedry Wielkie_PL634</v>
      </c>
      <c r="P1381" s="138" t="s">
        <v>2083</v>
      </c>
      <c r="Q1381" s="138" t="s">
        <v>1988</v>
      </c>
      <c r="R1381" s="133">
        <v>5</v>
      </c>
      <c r="S1381" s="133" t="s">
        <v>79</v>
      </c>
    </row>
    <row r="1382" spans="13:19" s="133" customFormat="1" ht="12.75" hidden="1" x14ac:dyDescent="0.25">
      <c r="M1382" s="133" t="str">
        <f t="shared" si="42"/>
        <v>ubiegam sięPomorskieCewice_PL631</v>
      </c>
      <c r="N1382" s="133" t="s">
        <v>1987</v>
      </c>
      <c r="O1382" s="137" t="str">
        <f t="shared" si="41"/>
        <v>Cewice_PL631</v>
      </c>
      <c r="P1382" s="138" t="s">
        <v>2084</v>
      </c>
      <c r="Q1382" s="138" t="s">
        <v>2035</v>
      </c>
      <c r="R1382" s="133">
        <v>5</v>
      </c>
      <c r="S1382" s="133" t="s">
        <v>79</v>
      </c>
    </row>
    <row r="1383" spans="13:19" s="133" customFormat="1" ht="12.75" hidden="1" x14ac:dyDescent="0.25">
      <c r="M1383" s="133" t="str">
        <f t="shared" si="42"/>
        <v>ubiegam sięPomorskieChmielno_PL634</v>
      </c>
      <c r="N1383" s="133" t="s">
        <v>1987</v>
      </c>
      <c r="O1383" s="137" t="str">
        <f t="shared" si="41"/>
        <v>Chmielno_PL634</v>
      </c>
      <c r="P1383" s="138" t="s">
        <v>2083</v>
      </c>
      <c r="Q1383" s="138" t="s">
        <v>1993</v>
      </c>
      <c r="R1383" s="133">
        <v>5</v>
      </c>
      <c r="S1383" s="133" t="s">
        <v>79</v>
      </c>
    </row>
    <row r="1384" spans="13:19" s="133" customFormat="1" ht="12.75" hidden="1" x14ac:dyDescent="0.25">
      <c r="M1384" s="133" t="str">
        <f t="shared" si="42"/>
        <v>ubiegam sięPomorskieChoczewo_PL634</v>
      </c>
      <c r="N1384" s="133" t="s">
        <v>1987</v>
      </c>
      <c r="O1384" s="137" t="str">
        <f t="shared" si="41"/>
        <v>Choczewo_PL634</v>
      </c>
      <c r="P1384" s="138" t="s">
        <v>2083</v>
      </c>
      <c r="Q1384" s="138" t="s">
        <v>2010</v>
      </c>
      <c r="R1384" s="133">
        <v>5</v>
      </c>
      <c r="S1384" s="133" t="s">
        <v>79</v>
      </c>
    </row>
    <row r="1385" spans="13:19" s="133" customFormat="1" ht="12.75" hidden="1" x14ac:dyDescent="0.25">
      <c r="M1385" s="133" t="str">
        <f t="shared" si="42"/>
        <v>ubiegam sięPomorskieChojnice_PL631</v>
      </c>
      <c r="N1385" s="133" t="s">
        <v>1987</v>
      </c>
      <c r="O1385" s="137" t="str">
        <f t="shared" si="41"/>
        <v>Chojnice_PL631</v>
      </c>
      <c r="P1385" s="138" t="s">
        <v>2084</v>
      </c>
      <c r="Q1385" s="138" t="s">
        <v>2025</v>
      </c>
      <c r="R1385" s="133">
        <v>5</v>
      </c>
      <c r="S1385" s="133" t="s">
        <v>79</v>
      </c>
    </row>
    <row r="1386" spans="13:19" s="133" customFormat="1" ht="12.75" hidden="1" x14ac:dyDescent="0.25">
      <c r="M1386" s="133" t="str">
        <f t="shared" si="42"/>
        <v>ubiegam sięPomorskieCzarna Dąbrówka_PL631</v>
      </c>
      <c r="N1386" s="133" t="s">
        <v>1987</v>
      </c>
      <c r="O1386" s="137" t="str">
        <f t="shared" si="41"/>
        <v>Czarna Dąbrówka_PL631</v>
      </c>
      <c r="P1386" s="138" t="s">
        <v>2084</v>
      </c>
      <c r="Q1386" s="138" t="s">
        <v>2016</v>
      </c>
      <c r="R1386" s="133">
        <v>5</v>
      </c>
      <c r="S1386" s="133" t="s">
        <v>79</v>
      </c>
    </row>
    <row r="1387" spans="13:19" s="133" customFormat="1" ht="12.75" hidden="1" x14ac:dyDescent="0.25">
      <c r="M1387" s="133" t="str">
        <f t="shared" si="42"/>
        <v>ubiegam sięPomorskieCzarna Woda_PL635</v>
      </c>
      <c r="N1387" s="133" t="s">
        <v>1987</v>
      </c>
      <c r="O1387" s="137" t="str">
        <f t="shared" si="41"/>
        <v>Czarna Woda_PL635</v>
      </c>
      <c r="P1387" s="138" t="s">
        <v>2085</v>
      </c>
      <c r="Q1387" s="138" t="s">
        <v>2064</v>
      </c>
      <c r="R1387" s="133">
        <v>5</v>
      </c>
      <c r="S1387" s="133" t="s">
        <v>79</v>
      </c>
    </row>
    <row r="1388" spans="13:19" s="133" customFormat="1" ht="12.75" hidden="1" x14ac:dyDescent="0.25">
      <c r="M1388" s="133" t="str">
        <f t="shared" si="42"/>
        <v>ubiegam sięPomorskieCzarne_PL631</v>
      </c>
      <c r="N1388" s="133" t="s">
        <v>1987</v>
      </c>
      <c r="O1388" s="137" t="str">
        <f t="shared" si="41"/>
        <v>Czarne_PL631</v>
      </c>
      <c r="P1388" s="138" t="s">
        <v>2084</v>
      </c>
      <c r="Q1388" s="138" t="s">
        <v>2028</v>
      </c>
      <c r="R1388" s="133">
        <v>5</v>
      </c>
      <c r="S1388" s="133" t="s">
        <v>79</v>
      </c>
    </row>
    <row r="1389" spans="13:19" s="133" customFormat="1" ht="12.75" hidden="1" x14ac:dyDescent="0.25">
      <c r="M1389" s="133" t="str">
        <f t="shared" si="42"/>
        <v>ubiegam sięPomorskieCzersk_PL631</v>
      </c>
      <c r="N1389" s="133" t="s">
        <v>1987</v>
      </c>
      <c r="O1389" s="137" t="str">
        <f t="shared" si="41"/>
        <v>Czersk_PL631</v>
      </c>
      <c r="P1389" s="138" t="s">
        <v>2084</v>
      </c>
      <c r="Q1389" s="138" t="s">
        <v>2026</v>
      </c>
      <c r="R1389" s="133">
        <v>5</v>
      </c>
      <c r="S1389" s="133" t="s">
        <v>79</v>
      </c>
    </row>
    <row r="1390" spans="13:19" s="133" customFormat="1" ht="12.75" hidden="1" x14ac:dyDescent="0.25">
      <c r="M1390" s="133" t="str">
        <f t="shared" si="42"/>
        <v>ubiegam sięPomorskieCzłuchów_PL631</v>
      </c>
      <c r="N1390" s="133" t="s">
        <v>1987</v>
      </c>
      <c r="O1390" s="137" t="str">
        <f t="shared" si="41"/>
        <v>Człuchów_PL631</v>
      </c>
      <c r="P1390" s="138" t="s">
        <v>2084</v>
      </c>
      <c r="Q1390" s="138" t="s">
        <v>2029</v>
      </c>
      <c r="R1390" s="133">
        <v>5</v>
      </c>
      <c r="S1390" s="133" t="s">
        <v>79</v>
      </c>
    </row>
    <row r="1391" spans="13:19" s="133" customFormat="1" ht="12.75" hidden="1" x14ac:dyDescent="0.25">
      <c r="M1391" s="133" t="str">
        <f t="shared" si="42"/>
        <v>ubiegam sięPomorskieDamnica_PL631</v>
      </c>
      <c r="N1391" s="133" t="s">
        <v>1987</v>
      </c>
      <c r="O1391" s="137" t="str">
        <f t="shared" si="41"/>
        <v>Damnica_PL631</v>
      </c>
      <c r="P1391" s="138" t="s">
        <v>2084</v>
      </c>
      <c r="Q1391" s="138" t="s">
        <v>2038</v>
      </c>
      <c r="R1391" s="133">
        <v>5</v>
      </c>
      <c r="S1391" s="133" t="s">
        <v>79</v>
      </c>
    </row>
    <row r="1392" spans="13:19" s="133" customFormat="1" ht="12.75" hidden="1" x14ac:dyDescent="0.25">
      <c r="M1392" s="133" t="str">
        <f t="shared" si="42"/>
        <v>ubiegam sięPomorskieDebrzno_PL631</v>
      </c>
      <c r="N1392" s="133" t="s">
        <v>1987</v>
      </c>
      <c r="O1392" s="137" t="str">
        <f t="shared" si="41"/>
        <v>Debrzno_PL631</v>
      </c>
      <c r="P1392" s="138" t="s">
        <v>2084</v>
      </c>
      <c r="Q1392" s="138" t="s">
        <v>2030</v>
      </c>
      <c r="R1392" s="133">
        <v>5</v>
      </c>
      <c r="S1392" s="133" t="s">
        <v>79</v>
      </c>
    </row>
    <row r="1393" spans="13:19" s="133" customFormat="1" ht="12.75" hidden="1" x14ac:dyDescent="0.25">
      <c r="M1393" s="133" t="str">
        <f t="shared" si="42"/>
        <v>ubiegam sięPomorskieDębnica Kaszubska_PL631</v>
      </c>
      <c r="N1393" s="133" t="s">
        <v>1987</v>
      </c>
      <c r="O1393" s="137" t="str">
        <f t="shared" si="41"/>
        <v>Dębnica Kaszubska_PL631</v>
      </c>
      <c r="P1393" s="138" t="s">
        <v>2084</v>
      </c>
      <c r="Q1393" s="138" t="s">
        <v>2039</v>
      </c>
      <c r="R1393" s="133">
        <v>5</v>
      </c>
      <c r="S1393" s="133" t="s">
        <v>79</v>
      </c>
    </row>
    <row r="1394" spans="13:19" s="133" customFormat="1" ht="12.75" hidden="1" x14ac:dyDescent="0.25">
      <c r="M1394" s="133" t="str">
        <f t="shared" si="42"/>
        <v>ubiegam sięPomorskieDziemiany_PL635</v>
      </c>
      <c r="N1394" s="133" t="s">
        <v>1987</v>
      </c>
      <c r="O1394" s="137" t="str">
        <f t="shared" si="41"/>
        <v>Dziemiany_PL635</v>
      </c>
      <c r="P1394" s="138" t="s">
        <v>2085</v>
      </c>
      <c r="Q1394" s="138" t="s">
        <v>2047</v>
      </c>
      <c r="R1394" s="133">
        <v>5</v>
      </c>
      <c r="S1394" s="133" t="s">
        <v>79</v>
      </c>
    </row>
    <row r="1395" spans="13:19" s="133" customFormat="1" ht="12.75" hidden="1" x14ac:dyDescent="0.25">
      <c r="M1395" s="133" t="str">
        <f t="shared" si="42"/>
        <v>ubiegam sięPomorskieDzierzgoń_PL635</v>
      </c>
      <c r="N1395" s="133" t="s">
        <v>1987</v>
      </c>
      <c r="O1395" s="137" t="str">
        <f t="shared" si="41"/>
        <v>Dzierzgoń_PL635</v>
      </c>
      <c r="P1395" s="138" t="s">
        <v>2085</v>
      </c>
      <c r="Q1395" s="138" t="s">
        <v>2078</v>
      </c>
      <c r="R1395" s="133">
        <v>5</v>
      </c>
      <c r="S1395" s="133" t="s">
        <v>79</v>
      </c>
    </row>
    <row r="1396" spans="13:19" s="133" customFormat="1" ht="12.75" hidden="1" x14ac:dyDescent="0.25">
      <c r="M1396" s="133" t="str">
        <f t="shared" si="42"/>
        <v>ubiegam sięPomorskieGardeja_PL635</v>
      </c>
      <c r="N1396" s="133" t="s">
        <v>1987</v>
      </c>
      <c r="O1396" s="137" t="str">
        <f t="shared" si="41"/>
        <v>Gardeja_PL635</v>
      </c>
      <c r="P1396" s="138" t="s">
        <v>2085</v>
      </c>
      <c r="Q1396" s="138" t="s">
        <v>2054</v>
      </c>
      <c r="R1396" s="133">
        <v>5</v>
      </c>
      <c r="S1396" s="133" t="s">
        <v>79</v>
      </c>
    </row>
    <row r="1397" spans="13:19" s="133" customFormat="1" ht="12.75" hidden="1" x14ac:dyDescent="0.25">
      <c r="M1397" s="133" t="str">
        <f t="shared" si="42"/>
        <v>ubiegam sięPomorskieGłówczyce_PL631</v>
      </c>
      <c r="N1397" s="133" t="s">
        <v>1987</v>
      </c>
      <c r="O1397" s="137" t="str">
        <f t="shared" si="41"/>
        <v>Główczyce_PL631</v>
      </c>
      <c r="P1397" s="138" t="s">
        <v>2084</v>
      </c>
      <c r="Q1397" s="138" t="s">
        <v>2040</v>
      </c>
      <c r="R1397" s="133">
        <v>5</v>
      </c>
      <c r="S1397" s="133" t="s">
        <v>79</v>
      </c>
    </row>
    <row r="1398" spans="13:19" s="133" customFormat="1" ht="12.75" hidden="1" x14ac:dyDescent="0.25">
      <c r="M1398" s="133" t="str">
        <f t="shared" si="42"/>
        <v>ubiegam sięPomorskieGniew_PL635</v>
      </c>
      <c r="N1398" s="133" t="s">
        <v>1987</v>
      </c>
      <c r="O1398" s="137" t="str">
        <f t="shared" si="41"/>
        <v>Gniew_PL635</v>
      </c>
      <c r="P1398" s="138" t="s">
        <v>2085</v>
      </c>
      <c r="Q1398" s="138" t="s">
        <v>2073</v>
      </c>
      <c r="R1398" s="133">
        <v>5</v>
      </c>
      <c r="S1398" s="133" t="s">
        <v>79</v>
      </c>
    </row>
    <row r="1399" spans="13:19" s="133" customFormat="1" ht="12.75" hidden="1" x14ac:dyDescent="0.25">
      <c r="M1399" s="133" t="str">
        <f t="shared" si="42"/>
        <v>ubiegam sięPomorskieGniewino_PL634</v>
      </c>
      <c r="N1399" s="133" t="s">
        <v>1987</v>
      </c>
      <c r="O1399" s="137" t="str">
        <f t="shared" si="41"/>
        <v>Gniewino_PL634</v>
      </c>
      <c r="P1399" s="138" t="s">
        <v>2083</v>
      </c>
      <c r="Q1399" s="138" t="s">
        <v>2011</v>
      </c>
      <c r="R1399" s="133">
        <v>5</v>
      </c>
      <c r="S1399" s="133" t="s">
        <v>79</v>
      </c>
    </row>
    <row r="1400" spans="13:19" s="133" customFormat="1" ht="12.75" hidden="1" x14ac:dyDescent="0.25">
      <c r="M1400" s="133" t="str">
        <f t="shared" si="42"/>
        <v>ubiegam sięPomorskieHel_PL634</v>
      </c>
      <c r="N1400" s="133" t="s">
        <v>1987</v>
      </c>
      <c r="O1400" s="137" t="str">
        <f t="shared" si="41"/>
        <v>Hel_PL634</v>
      </c>
      <c r="P1400" s="138" t="s">
        <v>2083</v>
      </c>
      <c r="Q1400" s="138" t="s">
        <v>2005</v>
      </c>
      <c r="R1400" s="133">
        <v>5</v>
      </c>
      <c r="S1400" s="133" t="s">
        <v>79</v>
      </c>
    </row>
    <row r="1401" spans="13:19" s="133" customFormat="1" ht="12.75" hidden="1" x14ac:dyDescent="0.25">
      <c r="M1401" s="133" t="str">
        <f t="shared" si="42"/>
        <v>ubiegam sięPomorskieJastarnia_PL634</v>
      </c>
      <c r="N1401" s="133" t="s">
        <v>1987</v>
      </c>
      <c r="O1401" s="137" t="str">
        <f t="shared" si="41"/>
        <v>Jastarnia_PL634</v>
      </c>
      <c r="P1401" s="138" t="s">
        <v>2083</v>
      </c>
      <c r="Q1401" s="138" t="s">
        <v>2006</v>
      </c>
      <c r="R1401" s="133">
        <v>5</v>
      </c>
      <c r="S1401" s="133" t="s">
        <v>79</v>
      </c>
    </row>
    <row r="1402" spans="13:19" s="133" customFormat="1" ht="12.75" hidden="1" x14ac:dyDescent="0.25">
      <c r="M1402" s="133" t="str">
        <f t="shared" si="42"/>
        <v>ubiegam sięPomorskieKaliska_PL635</v>
      </c>
      <c r="N1402" s="133" t="s">
        <v>1987</v>
      </c>
      <c r="O1402" s="137" t="str">
        <f t="shared" si="41"/>
        <v>Kaliska_PL635</v>
      </c>
      <c r="P1402" s="138" t="s">
        <v>2085</v>
      </c>
      <c r="Q1402" s="138" t="s">
        <v>2067</v>
      </c>
      <c r="R1402" s="133">
        <v>5</v>
      </c>
      <c r="S1402" s="133" t="s">
        <v>79</v>
      </c>
    </row>
    <row r="1403" spans="13:19" s="133" customFormat="1" ht="12.75" hidden="1" x14ac:dyDescent="0.25">
      <c r="M1403" s="133" t="str">
        <f t="shared" si="42"/>
        <v>ubiegam sięPomorskieKarsin_PL635</v>
      </c>
      <c r="N1403" s="133" t="s">
        <v>1987</v>
      </c>
      <c r="O1403" s="137" t="str">
        <f t="shared" si="41"/>
        <v>Karsin_PL635</v>
      </c>
      <c r="P1403" s="138" t="s">
        <v>2085</v>
      </c>
      <c r="Q1403" s="138" t="s">
        <v>2048</v>
      </c>
      <c r="R1403" s="133">
        <v>5</v>
      </c>
      <c r="S1403" s="133" t="s">
        <v>79</v>
      </c>
    </row>
    <row r="1404" spans="13:19" s="133" customFormat="1" ht="12.75" hidden="1" x14ac:dyDescent="0.25">
      <c r="M1404" s="133" t="str">
        <f t="shared" si="42"/>
        <v>ubiegam sięPomorskieKartuzy_PL634</v>
      </c>
      <c r="N1404" s="133" t="s">
        <v>1987</v>
      </c>
      <c r="O1404" s="137" t="str">
        <f t="shared" si="41"/>
        <v>Kartuzy_PL634</v>
      </c>
      <c r="P1404" s="138" t="s">
        <v>2083</v>
      </c>
      <c r="Q1404" s="138" t="s">
        <v>1994</v>
      </c>
      <c r="R1404" s="133">
        <v>5</v>
      </c>
      <c r="S1404" s="133" t="s">
        <v>79</v>
      </c>
    </row>
    <row r="1405" spans="13:19" s="133" customFormat="1" ht="12.75" hidden="1" x14ac:dyDescent="0.25">
      <c r="M1405" s="133" t="str">
        <f t="shared" si="42"/>
        <v>ubiegam sięPomorskieKępice_PL631</v>
      </c>
      <c r="N1405" s="133" t="s">
        <v>1987</v>
      </c>
      <c r="O1405" s="137" t="str">
        <f t="shared" si="41"/>
        <v>Kępice_PL631</v>
      </c>
      <c r="P1405" s="138" t="s">
        <v>2084</v>
      </c>
      <c r="Q1405" s="138" t="s">
        <v>2041</v>
      </c>
      <c r="R1405" s="133">
        <v>5</v>
      </c>
      <c r="S1405" s="133" t="s">
        <v>79</v>
      </c>
    </row>
    <row r="1406" spans="13:19" s="133" customFormat="1" ht="12.75" hidden="1" x14ac:dyDescent="0.25">
      <c r="M1406" s="133" t="str">
        <f t="shared" si="42"/>
        <v>ubiegam sięPomorskieKobylnica_PL631</v>
      </c>
      <c r="N1406" s="133" t="s">
        <v>1987</v>
      </c>
      <c r="O1406" s="137" t="str">
        <f t="shared" si="41"/>
        <v>Kobylnica_PL631</v>
      </c>
      <c r="P1406" s="138" t="s">
        <v>2084</v>
      </c>
      <c r="Q1406" s="138" t="s">
        <v>2042</v>
      </c>
      <c r="R1406" s="133">
        <v>5</v>
      </c>
      <c r="S1406" s="133" t="s">
        <v>79</v>
      </c>
    </row>
    <row r="1407" spans="13:19" s="133" customFormat="1" ht="12.75" hidden="1" x14ac:dyDescent="0.25">
      <c r="M1407" s="133" t="str">
        <f t="shared" si="42"/>
        <v>ubiegam sięPomorskieKoczała_PL631</v>
      </c>
      <c r="N1407" s="133" t="s">
        <v>1987</v>
      </c>
      <c r="O1407" s="137" t="str">
        <f t="shared" si="41"/>
        <v>Koczała_PL631</v>
      </c>
      <c r="P1407" s="138" t="s">
        <v>2084</v>
      </c>
      <c r="Q1407" s="138" t="s">
        <v>2031</v>
      </c>
      <c r="R1407" s="133">
        <v>5</v>
      </c>
      <c r="S1407" s="133" t="s">
        <v>79</v>
      </c>
    </row>
    <row r="1408" spans="13:19" s="133" customFormat="1" ht="12.75" hidden="1" x14ac:dyDescent="0.25">
      <c r="M1408" s="133" t="str">
        <f t="shared" si="42"/>
        <v>ubiegam sięPomorskieKolbudy_PL634</v>
      </c>
      <c r="N1408" s="133" t="s">
        <v>1987</v>
      </c>
      <c r="O1408" s="137" t="str">
        <f t="shared" si="41"/>
        <v>Kolbudy_PL634</v>
      </c>
      <c r="P1408" s="138" t="s">
        <v>2083</v>
      </c>
      <c r="Q1408" s="138" t="s">
        <v>1989</v>
      </c>
      <c r="R1408" s="133">
        <v>5</v>
      </c>
      <c r="S1408" s="133" t="s">
        <v>79</v>
      </c>
    </row>
    <row r="1409" spans="13:19" s="133" customFormat="1" ht="12.75" hidden="1" x14ac:dyDescent="0.25">
      <c r="M1409" s="133" t="str">
        <f t="shared" si="42"/>
        <v>ubiegam sięPomorskieKołczygłowy_PL631</v>
      </c>
      <c r="N1409" s="133" t="s">
        <v>1987</v>
      </c>
      <c r="O1409" s="137" t="str">
        <f t="shared" si="41"/>
        <v>Kołczygłowy_PL631</v>
      </c>
      <c r="P1409" s="138" t="s">
        <v>2084</v>
      </c>
      <c r="Q1409" s="138" t="s">
        <v>2017</v>
      </c>
      <c r="R1409" s="133">
        <v>5</v>
      </c>
      <c r="S1409" s="133" t="s">
        <v>79</v>
      </c>
    </row>
    <row r="1410" spans="13:19" s="133" customFormat="1" ht="12.75" hidden="1" x14ac:dyDescent="0.25">
      <c r="M1410" s="133" t="str">
        <f t="shared" si="42"/>
        <v>ubiegam sięPomorskieKonarzyny_PL631</v>
      </c>
      <c r="N1410" s="133" t="s">
        <v>1987</v>
      </c>
      <c r="O1410" s="137" t="str">
        <f t="shared" si="41"/>
        <v>Konarzyny_PL631</v>
      </c>
      <c r="P1410" s="138" t="s">
        <v>2084</v>
      </c>
      <c r="Q1410" s="138" t="s">
        <v>2027</v>
      </c>
      <c r="R1410" s="133">
        <v>5</v>
      </c>
      <c r="S1410" s="133" t="s">
        <v>79</v>
      </c>
    </row>
    <row r="1411" spans="13:19" s="133" customFormat="1" ht="12.75" hidden="1" x14ac:dyDescent="0.25">
      <c r="M1411" s="133" t="str">
        <f t="shared" si="42"/>
        <v>ubiegam sięPomorskieKosakowo_PL634</v>
      </c>
      <c r="N1411" s="133" t="s">
        <v>1987</v>
      </c>
      <c r="O1411" s="137" t="str">
        <f t="shared" si="41"/>
        <v>Kosakowo_PL634</v>
      </c>
      <c r="P1411" s="138" t="s">
        <v>2083</v>
      </c>
      <c r="Q1411" s="138" t="s">
        <v>2007</v>
      </c>
      <c r="R1411" s="133">
        <v>5</v>
      </c>
      <c r="S1411" s="133" t="s">
        <v>79</v>
      </c>
    </row>
    <row r="1412" spans="13:19" s="133" customFormat="1" ht="12.75" hidden="1" x14ac:dyDescent="0.25">
      <c r="M1412" s="133" t="str">
        <f t="shared" si="42"/>
        <v>ubiegam sięPomorskieKościerzyna_PL635</v>
      </c>
      <c r="N1412" s="133" t="s">
        <v>1987</v>
      </c>
      <c r="O1412" s="137" t="str">
        <f t="shared" si="41"/>
        <v>Kościerzyna_PL635</v>
      </c>
      <c r="P1412" s="138" t="s">
        <v>2085</v>
      </c>
      <c r="Q1412" s="138" t="s">
        <v>2049</v>
      </c>
      <c r="R1412" s="133">
        <v>5</v>
      </c>
      <c r="S1412" s="133" t="s">
        <v>79</v>
      </c>
    </row>
    <row r="1413" spans="13:19" s="133" customFormat="1" ht="12.75" hidden="1" x14ac:dyDescent="0.25">
      <c r="M1413" s="133" t="str">
        <f t="shared" si="42"/>
        <v>ubiegam sięPomorskieKrokowa_PL634</v>
      </c>
      <c r="N1413" s="133" t="s">
        <v>1987</v>
      </c>
      <c r="O1413" s="137" t="str">
        <f t="shared" ref="O1413:O1476" si="43">Q1413&amp;P1413</f>
        <v>Krokowa_PL634</v>
      </c>
      <c r="P1413" s="138" t="s">
        <v>2083</v>
      </c>
      <c r="Q1413" s="138" t="s">
        <v>2008</v>
      </c>
      <c r="R1413" s="133">
        <v>5</v>
      </c>
      <c r="S1413" s="133" t="s">
        <v>79</v>
      </c>
    </row>
    <row r="1414" spans="13:19" s="133" customFormat="1" ht="12.75" hidden="1" x14ac:dyDescent="0.25">
      <c r="M1414" s="133" t="str">
        <f t="shared" ref="M1414:M1477" si="44">S1414&amp;N1414&amp;O1414</f>
        <v>ubiegam sięPomorskieKrynica Morska_PL634</v>
      </c>
      <c r="N1414" s="133" t="s">
        <v>1987</v>
      </c>
      <c r="O1414" s="137" t="str">
        <f t="shared" si="43"/>
        <v>Krynica Morska_PL634</v>
      </c>
      <c r="P1414" s="138" t="s">
        <v>2083</v>
      </c>
      <c r="Q1414" s="138" t="s">
        <v>2000</v>
      </c>
      <c r="R1414" s="133">
        <v>5</v>
      </c>
      <c r="S1414" s="133" t="s">
        <v>79</v>
      </c>
    </row>
    <row r="1415" spans="13:19" s="133" customFormat="1" ht="12.75" hidden="1" x14ac:dyDescent="0.25">
      <c r="M1415" s="133" t="str">
        <f t="shared" si="44"/>
        <v>ubiegam sięPomorskieKwidzyn_PL635</v>
      </c>
      <c r="N1415" s="133" t="s">
        <v>1987</v>
      </c>
      <c r="O1415" s="137" t="str">
        <f t="shared" si="43"/>
        <v>Kwidzyn_PL635</v>
      </c>
      <c r="P1415" s="138" t="s">
        <v>2085</v>
      </c>
      <c r="Q1415" s="138" t="s">
        <v>2055</v>
      </c>
      <c r="R1415" s="133">
        <v>5</v>
      </c>
      <c r="S1415" s="133" t="s">
        <v>79</v>
      </c>
    </row>
    <row r="1416" spans="13:19" s="133" customFormat="1" ht="12.75" hidden="1" x14ac:dyDescent="0.25">
      <c r="M1416" s="133" t="str">
        <f t="shared" si="44"/>
        <v>ubiegam sięPomorskieLichnowy_PL635</v>
      </c>
      <c r="N1416" s="133" t="s">
        <v>1987</v>
      </c>
      <c r="O1416" s="137" t="str">
        <f t="shared" si="43"/>
        <v>Lichnowy_PL635</v>
      </c>
      <c r="P1416" s="138" t="s">
        <v>2085</v>
      </c>
      <c r="Q1416" s="138" t="s">
        <v>2059</v>
      </c>
      <c r="R1416" s="133">
        <v>5</v>
      </c>
      <c r="S1416" s="133" t="s">
        <v>79</v>
      </c>
    </row>
    <row r="1417" spans="13:19" s="133" customFormat="1" ht="12.75" hidden="1" x14ac:dyDescent="0.25">
      <c r="M1417" s="133" t="str">
        <f t="shared" si="44"/>
        <v>ubiegam sięPomorskieLinia_PL634</v>
      </c>
      <c r="N1417" s="133" t="s">
        <v>1987</v>
      </c>
      <c r="O1417" s="137" t="str">
        <f t="shared" si="43"/>
        <v>Linia_PL634</v>
      </c>
      <c r="P1417" s="138" t="s">
        <v>2083</v>
      </c>
      <c r="Q1417" s="138" t="s">
        <v>2012</v>
      </c>
      <c r="R1417" s="133">
        <v>5</v>
      </c>
      <c r="S1417" s="133" t="s">
        <v>79</v>
      </c>
    </row>
    <row r="1418" spans="13:19" s="133" customFormat="1" ht="12.75" hidden="1" x14ac:dyDescent="0.25">
      <c r="M1418" s="133" t="str">
        <f t="shared" si="44"/>
        <v>ubiegam sięPomorskieLiniewo_PL635</v>
      </c>
      <c r="N1418" s="133" t="s">
        <v>1987</v>
      </c>
      <c r="O1418" s="137" t="str">
        <f t="shared" si="43"/>
        <v>Liniewo_PL635</v>
      </c>
      <c r="P1418" s="138" t="s">
        <v>2085</v>
      </c>
      <c r="Q1418" s="138" t="s">
        <v>2050</v>
      </c>
      <c r="R1418" s="133">
        <v>5</v>
      </c>
      <c r="S1418" s="133" t="s">
        <v>79</v>
      </c>
    </row>
    <row r="1419" spans="13:19" s="133" customFormat="1" ht="12.75" hidden="1" x14ac:dyDescent="0.25">
      <c r="M1419" s="133" t="str">
        <f t="shared" si="44"/>
        <v>ubiegam sięPomorskieLipnica_PL631</v>
      </c>
      <c r="N1419" s="133" t="s">
        <v>1987</v>
      </c>
      <c r="O1419" s="137" t="str">
        <f t="shared" si="43"/>
        <v>Lipnica_PL631</v>
      </c>
      <c r="P1419" s="138" t="s">
        <v>2084</v>
      </c>
      <c r="Q1419" s="138" t="s">
        <v>2018</v>
      </c>
      <c r="R1419" s="133">
        <v>5</v>
      </c>
      <c r="S1419" s="133" t="s">
        <v>79</v>
      </c>
    </row>
    <row r="1420" spans="13:19" s="133" customFormat="1" ht="12.75" hidden="1" x14ac:dyDescent="0.25">
      <c r="M1420" s="133" t="str">
        <f t="shared" si="44"/>
        <v>ubiegam sięPomorskieLipusz_PL635</v>
      </c>
      <c r="N1420" s="133" t="s">
        <v>1987</v>
      </c>
      <c r="O1420" s="137" t="str">
        <f t="shared" si="43"/>
        <v>Lipusz_PL635</v>
      </c>
      <c r="P1420" s="138" t="s">
        <v>2085</v>
      </c>
      <c r="Q1420" s="138" t="s">
        <v>2051</v>
      </c>
      <c r="R1420" s="133">
        <v>5</v>
      </c>
      <c r="S1420" s="133" t="s">
        <v>79</v>
      </c>
    </row>
    <row r="1421" spans="13:19" s="133" customFormat="1" ht="12.75" hidden="1" x14ac:dyDescent="0.25">
      <c r="M1421" s="133" t="str">
        <f t="shared" si="44"/>
        <v>ubiegam sięPomorskieLubichowo_PL635</v>
      </c>
      <c r="N1421" s="133" t="s">
        <v>1987</v>
      </c>
      <c r="O1421" s="137" t="str">
        <f t="shared" si="43"/>
        <v>Lubichowo_PL635</v>
      </c>
      <c r="P1421" s="138" t="s">
        <v>2085</v>
      </c>
      <c r="Q1421" s="138" t="s">
        <v>2068</v>
      </c>
      <c r="R1421" s="133">
        <v>5</v>
      </c>
      <c r="S1421" s="133" t="s">
        <v>79</v>
      </c>
    </row>
    <row r="1422" spans="13:19" s="133" customFormat="1" ht="12.75" hidden="1" x14ac:dyDescent="0.25">
      <c r="M1422" s="133" t="str">
        <f t="shared" si="44"/>
        <v>ubiegam sięPomorskieŁeba_PL631</v>
      </c>
      <c r="N1422" s="133" t="s">
        <v>1987</v>
      </c>
      <c r="O1422" s="137" t="str">
        <f t="shared" si="43"/>
        <v>Łeba_PL631</v>
      </c>
      <c r="P1422" s="138" t="s">
        <v>2084</v>
      </c>
      <c r="Q1422" s="138" t="s">
        <v>2034</v>
      </c>
      <c r="R1422" s="133">
        <v>5</v>
      </c>
      <c r="S1422" s="133" t="s">
        <v>79</v>
      </c>
    </row>
    <row r="1423" spans="13:19" s="133" customFormat="1" ht="12.75" hidden="1" x14ac:dyDescent="0.25">
      <c r="M1423" s="133" t="str">
        <f t="shared" si="44"/>
        <v>ubiegam sięPomorskieŁęczyce_PL634</v>
      </c>
      <c r="N1423" s="133" t="s">
        <v>1987</v>
      </c>
      <c r="O1423" s="137" t="str">
        <f t="shared" si="43"/>
        <v>Łęczyce_PL634</v>
      </c>
      <c r="P1423" s="138" t="s">
        <v>2083</v>
      </c>
      <c r="Q1423" s="138" t="s">
        <v>2013</v>
      </c>
      <c r="R1423" s="133">
        <v>5</v>
      </c>
      <c r="S1423" s="133" t="s">
        <v>79</v>
      </c>
    </row>
    <row r="1424" spans="13:19" s="133" customFormat="1" ht="12.75" hidden="1" x14ac:dyDescent="0.25">
      <c r="M1424" s="133" t="str">
        <f t="shared" si="44"/>
        <v>ubiegam sięPomorskieMalbork_PL635</v>
      </c>
      <c r="N1424" s="133" t="s">
        <v>1987</v>
      </c>
      <c r="O1424" s="137" t="str">
        <f t="shared" si="43"/>
        <v>Malbork_PL635</v>
      </c>
      <c r="P1424" s="138" t="s">
        <v>2085</v>
      </c>
      <c r="Q1424" s="138" t="s">
        <v>2060</v>
      </c>
      <c r="R1424" s="133">
        <v>5</v>
      </c>
      <c r="S1424" s="133" t="s">
        <v>79</v>
      </c>
    </row>
    <row r="1425" spans="13:19" s="133" customFormat="1" ht="12.75" hidden="1" x14ac:dyDescent="0.25">
      <c r="M1425" s="133" t="str">
        <f t="shared" si="44"/>
        <v>ubiegam sięPomorskieMiastko_PL631</v>
      </c>
      <c r="N1425" s="133" t="s">
        <v>1987</v>
      </c>
      <c r="O1425" s="137" t="str">
        <f t="shared" si="43"/>
        <v>Miastko_PL631</v>
      </c>
      <c r="P1425" s="138" t="s">
        <v>2084</v>
      </c>
      <c r="Q1425" s="138" t="s">
        <v>2019</v>
      </c>
      <c r="R1425" s="133">
        <v>5</v>
      </c>
      <c r="S1425" s="133" t="s">
        <v>79</v>
      </c>
    </row>
    <row r="1426" spans="13:19" s="133" customFormat="1" ht="12.75" hidden="1" x14ac:dyDescent="0.25">
      <c r="M1426" s="133" t="str">
        <f t="shared" si="44"/>
        <v>ubiegam sięPomorskieMikołajki Pomorskie_PL635</v>
      </c>
      <c r="N1426" s="133" t="s">
        <v>1987</v>
      </c>
      <c r="O1426" s="137" t="str">
        <f t="shared" si="43"/>
        <v>Mikołajki Pomorskie_PL635</v>
      </c>
      <c r="P1426" s="138" t="s">
        <v>2085</v>
      </c>
      <c r="Q1426" s="138" t="s">
        <v>2079</v>
      </c>
      <c r="R1426" s="133">
        <v>5</v>
      </c>
      <c r="S1426" s="133" t="s">
        <v>79</v>
      </c>
    </row>
    <row r="1427" spans="13:19" s="133" customFormat="1" ht="12.75" hidden="1" x14ac:dyDescent="0.25">
      <c r="M1427" s="133" t="str">
        <f t="shared" si="44"/>
        <v>ubiegam sięPomorskieMiłoradz_PL635</v>
      </c>
      <c r="N1427" s="133" t="s">
        <v>1987</v>
      </c>
      <c r="O1427" s="137" t="str">
        <f t="shared" si="43"/>
        <v>Miłoradz_PL635</v>
      </c>
      <c r="P1427" s="138" t="s">
        <v>2085</v>
      </c>
      <c r="Q1427" s="138" t="s">
        <v>2061</v>
      </c>
      <c r="R1427" s="133">
        <v>5</v>
      </c>
      <c r="S1427" s="133" t="s">
        <v>79</v>
      </c>
    </row>
    <row r="1428" spans="13:19" s="133" customFormat="1" ht="12.75" hidden="1" x14ac:dyDescent="0.25">
      <c r="M1428" s="133" t="str">
        <f t="shared" si="44"/>
        <v>ubiegam sięPomorskieMorzeszczyn_PL635</v>
      </c>
      <c r="N1428" s="133" t="s">
        <v>1987</v>
      </c>
      <c r="O1428" s="137" t="str">
        <f t="shared" si="43"/>
        <v>Morzeszczyn_PL635</v>
      </c>
      <c r="P1428" s="138" t="s">
        <v>2085</v>
      </c>
      <c r="Q1428" s="138" t="s">
        <v>2074</v>
      </c>
      <c r="R1428" s="133">
        <v>5</v>
      </c>
      <c r="S1428" s="133" t="s">
        <v>79</v>
      </c>
    </row>
    <row r="1429" spans="13:19" s="133" customFormat="1" ht="12.75" hidden="1" x14ac:dyDescent="0.25">
      <c r="M1429" s="133" t="str">
        <f t="shared" si="44"/>
        <v>ubiegam sięPomorskieNowa Karczma_PL635</v>
      </c>
      <c r="N1429" s="133" t="s">
        <v>1987</v>
      </c>
      <c r="O1429" s="137" t="str">
        <f t="shared" si="43"/>
        <v>Nowa Karczma_PL635</v>
      </c>
      <c r="P1429" s="138" t="s">
        <v>2085</v>
      </c>
      <c r="Q1429" s="138" t="s">
        <v>2052</v>
      </c>
      <c r="R1429" s="133">
        <v>5</v>
      </c>
      <c r="S1429" s="133" t="s">
        <v>79</v>
      </c>
    </row>
    <row r="1430" spans="13:19" s="133" customFormat="1" ht="12.75" hidden="1" x14ac:dyDescent="0.25">
      <c r="M1430" s="133" t="str">
        <f t="shared" si="44"/>
        <v>ubiegam sięPomorskieNowa Wieś Lęborska_PL631</v>
      </c>
      <c r="N1430" s="133" t="s">
        <v>1987</v>
      </c>
      <c r="O1430" s="137" t="str">
        <f t="shared" si="43"/>
        <v>Nowa Wieś Lęborska_PL631</v>
      </c>
      <c r="P1430" s="138" t="s">
        <v>2084</v>
      </c>
      <c r="Q1430" s="138" t="s">
        <v>2036</v>
      </c>
      <c r="R1430" s="133">
        <v>5</v>
      </c>
      <c r="S1430" s="133" t="s">
        <v>79</v>
      </c>
    </row>
    <row r="1431" spans="13:19" s="133" customFormat="1" ht="12.75" hidden="1" x14ac:dyDescent="0.25">
      <c r="M1431" s="133" t="str">
        <f t="shared" si="44"/>
        <v>ubiegam sięPomorskieNowy Dwór Gdański_PL634</v>
      </c>
      <c r="N1431" s="133" t="s">
        <v>1987</v>
      </c>
      <c r="O1431" s="137" t="str">
        <f t="shared" si="43"/>
        <v>Nowy Dwór Gdański_PL634</v>
      </c>
      <c r="P1431" s="138" t="s">
        <v>2083</v>
      </c>
      <c r="Q1431" s="138" t="s">
        <v>2001</v>
      </c>
      <c r="R1431" s="133">
        <v>5</v>
      </c>
      <c r="S1431" s="133" t="s">
        <v>79</v>
      </c>
    </row>
    <row r="1432" spans="13:19" s="133" customFormat="1" ht="12.75" hidden="1" x14ac:dyDescent="0.25">
      <c r="M1432" s="133" t="str">
        <f t="shared" si="44"/>
        <v>ubiegam sięPomorskieNowy Staw_PL635</v>
      </c>
      <c r="N1432" s="133" t="s">
        <v>1987</v>
      </c>
      <c r="O1432" s="137" t="str">
        <f t="shared" si="43"/>
        <v>Nowy Staw_PL635</v>
      </c>
      <c r="P1432" s="138" t="s">
        <v>2085</v>
      </c>
      <c r="Q1432" s="138" t="s">
        <v>2062</v>
      </c>
      <c r="R1432" s="133">
        <v>5</v>
      </c>
      <c r="S1432" s="133" t="s">
        <v>79</v>
      </c>
    </row>
    <row r="1433" spans="13:19" s="133" customFormat="1" ht="12.75" hidden="1" x14ac:dyDescent="0.25">
      <c r="M1433" s="133" t="str">
        <f t="shared" si="44"/>
        <v>ubiegam sięPomorskieOsieczna_PL635</v>
      </c>
      <c r="N1433" s="133" t="s">
        <v>1987</v>
      </c>
      <c r="O1433" s="137" t="str">
        <f t="shared" si="43"/>
        <v>Osieczna_PL635</v>
      </c>
      <c r="P1433" s="138" t="s">
        <v>2085</v>
      </c>
      <c r="Q1433" s="138" t="s">
        <v>1335</v>
      </c>
      <c r="R1433" s="133">
        <v>5</v>
      </c>
      <c r="S1433" s="133" t="s">
        <v>79</v>
      </c>
    </row>
    <row r="1434" spans="13:19" s="133" customFormat="1" ht="12.75" hidden="1" x14ac:dyDescent="0.25">
      <c r="M1434" s="133" t="str">
        <f t="shared" si="44"/>
        <v>ubiegam sięPomorskieOsiek_PL635</v>
      </c>
      <c r="N1434" s="133" t="s">
        <v>1987</v>
      </c>
      <c r="O1434" s="137" t="str">
        <f t="shared" si="43"/>
        <v>Osiek_PL635</v>
      </c>
      <c r="P1434" s="138" t="s">
        <v>2085</v>
      </c>
      <c r="Q1434" s="138" t="s">
        <v>1112</v>
      </c>
      <c r="R1434" s="133">
        <v>5</v>
      </c>
      <c r="S1434" s="133" t="s">
        <v>79</v>
      </c>
    </row>
    <row r="1435" spans="13:19" s="133" customFormat="1" ht="12.75" hidden="1" x14ac:dyDescent="0.25">
      <c r="M1435" s="133" t="str">
        <f t="shared" si="44"/>
        <v>ubiegam sięPomorskieOstaszewo_PL634</v>
      </c>
      <c r="N1435" s="133" t="s">
        <v>1987</v>
      </c>
      <c r="O1435" s="137" t="str">
        <f t="shared" si="43"/>
        <v>Ostaszewo_PL634</v>
      </c>
      <c r="P1435" s="138" t="s">
        <v>2083</v>
      </c>
      <c r="Q1435" s="138" t="s">
        <v>2002</v>
      </c>
      <c r="R1435" s="133">
        <v>5</v>
      </c>
      <c r="S1435" s="133" t="s">
        <v>79</v>
      </c>
    </row>
    <row r="1436" spans="13:19" s="133" customFormat="1" ht="12.75" hidden="1" x14ac:dyDescent="0.25">
      <c r="M1436" s="133" t="str">
        <f t="shared" si="44"/>
        <v>ubiegam sięPomorskieParchowo_PL631</v>
      </c>
      <c r="N1436" s="133" t="s">
        <v>1987</v>
      </c>
      <c r="O1436" s="137" t="str">
        <f t="shared" si="43"/>
        <v>Parchowo_PL631</v>
      </c>
      <c r="P1436" s="138" t="s">
        <v>2084</v>
      </c>
      <c r="Q1436" s="138" t="s">
        <v>2020</v>
      </c>
      <c r="R1436" s="133">
        <v>5</v>
      </c>
      <c r="S1436" s="133" t="s">
        <v>79</v>
      </c>
    </row>
    <row r="1437" spans="13:19" s="133" customFormat="1" ht="12.75" hidden="1" x14ac:dyDescent="0.25">
      <c r="M1437" s="133" t="str">
        <f t="shared" si="44"/>
        <v>ubiegam sięPomorskiePelplin_PL635</v>
      </c>
      <c r="N1437" s="133" t="s">
        <v>1987</v>
      </c>
      <c r="O1437" s="137" t="str">
        <f t="shared" si="43"/>
        <v>Pelplin_PL635</v>
      </c>
      <c r="P1437" s="138" t="s">
        <v>2085</v>
      </c>
      <c r="Q1437" s="138" t="s">
        <v>2075</v>
      </c>
      <c r="R1437" s="133">
        <v>5</v>
      </c>
      <c r="S1437" s="133" t="s">
        <v>79</v>
      </c>
    </row>
    <row r="1438" spans="13:19" s="133" customFormat="1" ht="12.75" hidden="1" x14ac:dyDescent="0.25">
      <c r="M1438" s="133" t="str">
        <f t="shared" si="44"/>
        <v>ubiegam sięPomorskiePotęgowo_PL631</v>
      </c>
      <c r="N1438" s="133" t="s">
        <v>1987</v>
      </c>
      <c r="O1438" s="137" t="str">
        <f t="shared" si="43"/>
        <v>Potęgowo_PL631</v>
      </c>
      <c r="P1438" s="138" t="s">
        <v>2084</v>
      </c>
      <c r="Q1438" s="138" t="s">
        <v>2043</v>
      </c>
      <c r="R1438" s="133">
        <v>5</v>
      </c>
      <c r="S1438" s="133" t="s">
        <v>79</v>
      </c>
    </row>
    <row r="1439" spans="13:19" s="133" customFormat="1" ht="12.75" hidden="1" x14ac:dyDescent="0.25">
      <c r="M1439" s="133" t="str">
        <f t="shared" si="44"/>
        <v>ubiegam sięPomorskiePrabuty_PL635</v>
      </c>
      <c r="N1439" s="133" t="s">
        <v>1987</v>
      </c>
      <c r="O1439" s="137" t="str">
        <f t="shared" si="43"/>
        <v>Prabuty_PL635</v>
      </c>
      <c r="P1439" s="138" t="s">
        <v>2085</v>
      </c>
      <c r="Q1439" s="138" t="s">
        <v>2056</v>
      </c>
      <c r="R1439" s="133">
        <v>5</v>
      </c>
      <c r="S1439" s="133" t="s">
        <v>79</v>
      </c>
    </row>
    <row r="1440" spans="13:19" s="133" customFormat="1" ht="12.75" hidden="1" x14ac:dyDescent="0.25">
      <c r="M1440" s="133" t="str">
        <f t="shared" si="44"/>
        <v>ubiegam sięPomorskiePrzechlewo_PL631</v>
      </c>
      <c r="N1440" s="133" t="s">
        <v>1987</v>
      </c>
      <c r="O1440" s="137" t="str">
        <f t="shared" si="43"/>
        <v>Przechlewo_PL631</v>
      </c>
      <c r="P1440" s="138" t="s">
        <v>2084</v>
      </c>
      <c r="Q1440" s="138" t="s">
        <v>2032</v>
      </c>
      <c r="R1440" s="133">
        <v>5</v>
      </c>
      <c r="S1440" s="133" t="s">
        <v>79</v>
      </c>
    </row>
    <row r="1441" spans="13:19" s="133" customFormat="1" ht="12.75" hidden="1" x14ac:dyDescent="0.25">
      <c r="M1441" s="133" t="str">
        <f t="shared" si="44"/>
        <v>ubiegam sięPomorskiePrzodkowo_PL634</v>
      </c>
      <c r="N1441" s="133" t="s">
        <v>1987</v>
      </c>
      <c r="O1441" s="137" t="str">
        <f t="shared" si="43"/>
        <v>Przodkowo_PL634</v>
      </c>
      <c r="P1441" s="138" t="s">
        <v>2083</v>
      </c>
      <c r="Q1441" s="138" t="s">
        <v>1995</v>
      </c>
      <c r="R1441" s="133">
        <v>5</v>
      </c>
      <c r="S1441" s="133" t="s">
        <v>79</v>
      </c>
    </row>
    <row r="1442" spans="13:19" s="133" customFormat="1" ht="12.75" hidden="1" x14ac:dyDescent="0.25">
      <c r="M1442" s="133" t="str">
        <f t="shared" si="44"/>
        <v>ubiegam sięPomorskiePrzywidz_PL634</v>
      </c>
      <c r="N1442" s="133" t="s">
        <v>1987</v>
      </c>
      <c r="O1442" s="137" t="str">
        <f t="shared" si="43"/>
        <v>Przywidz_PL634</v>
      </c>
      <c r="P1442" s="138" t="s">
        <v>2083</v>
      </c>
      <c r="Q1442" s="138" t="s">
        <v>1990</v>
      </c>
      <c r="R1442" s="133">
        <v>5</v>
      </c>
      <c r="S1442" s="133" t="s">
        <v>79</v>
      </c>
    </row>
    <row r="1443" spans="13:19" s="133" customFormat="1" ht="12.75" hidden="1" x14ac:dyDescent="0.25">
      <c r="M1443" s="133" t="str">
        <f t="shared" si="44"/>
        <v>ubiegam sięPomorskiePuck_PL634</v>
      </c>
      <c r="N1443" s="133" t="s">
        <v>1987</v>
      </c>
      <c r="O1443" s="137" t="str">
        <f t="shared" si="43"/>
        <v>Puck_PL634</v>
      </c>
      <c r="P1443" s="138" t="s">
        <v>2083</v>
      </c>
      <c r="Q1443" s="138" t="s">
        <v>2009</v>
      </c>
      <c r="R1443" s="133">
        <v>5</v>
      </c>
      <c r="S1443" s="133" t="s">
        <v>79</v>
      </c>
    </row>
    <row r="1444" spans="13:19" s="133" customFormat="1" ht="12.75" hidden="1" x14ac:dyDescent="0.25">
      <c r="M1444" s="133" t="str">
        <f t="shared" si="44"/>
        <v>ubiegam sięPomorskieRyjewo_PL635</v>
      </c>
      <c r="N1444" s="133" t="s">
        <v>1987</v>
      </c>
      <c r="O1444" s="137" t="str">
        <f t="shared" si="43"/>
        <v>Ryjewo_PL635</v>
      </c>
      <c r="P1444" s="138" t="s">
        <v>2085</v>
      </c>
      <c r="Q1444" s="138" t="s">
        <v>2057</v>
      </c>
      <c r="R1444" s="133">
        <v>5</v>
      </c>
      <c r="S1444" s="133" t="s">
        <v>79</v>
      </c>
    </row>
    <row r="1445" spans="13:19" s="133" customFormat="1" ht="12.75" hidden="1" x14ac:dyDescent="0.25">
      <c r="M1445" s="133" t="str">
        <f t="shared" si="44"/>
        <v>ubiegam sięPomorskieRzeczenica_PL631</v>
      </c>
      <c r="N1445" s="133" t="s">
        <v>1987</v>
      </c>
      <c r="O1445" s="137" t="str">
        <f t="shared" si="43"/>
        <v>Rzeczenica_PL631</v>
      </c>
      <c r="P1445" s="138" t="s">
        <v>2084</v>
      </c>
      <c r="Q1445" s="138" t="s">
        <v>2033</v>
      </c>
      <c r="R1445" s="133">
        <v>5</v>
      </c>
      <c r="S1445" s="133" t="s">
        <v>79</v>
      </c>
    </row>
    <row r="1446" spans="13:19" s="133" customFormat="1" ht="12.75" hidden="1" x14ac:dyDescent="0.25">
      <c r="M1446" s="133" t="str">
        <f t="shared" si="44"/>
        <v>ubiegam sięPomorskieSadlinki_PL635</v>
      </c>
      <c r="N1446" s="133" t="s">
        <v>1987</v>
      </c>
      <c r="O1446" s="137" t="str">
        <f t="shared" si="43"/>
        <v>Sadlinki_PL635</v>
      </c>
      <c r="P1446" s="138" t="s">
        <v>2085</v>
      </c>
      <c r="Q1446" s="138" t="s">
        <v>2058</v>
      </c>
      <c r="R1446" s="133">
        <v>5</v>
      </c>
      <c r="S1446" s="133" t="s">
        <v>79</v>
      </c>
    </row>
    <row r="1447" spans="13:19" s="133" customFormat="1" ht="12.75" hidden="1" x14ac:dyDescent="0.25">
      <c r="M1447" s="133" t="str">
        <f t="shared" si="44"/>
        <v>ubiegam sięPomorskieSierakowice_PL634</v>
      </c>
      <c r="N1447" s="133" t="s">
        <v>1987</v>
      </c>
      <c r="O1447" s="137" t="str">
        <f t="shared" si="43"/>
        <v>Sierakowice_PL634</v>
      </c>
      <c r="P1447" s="138" t="s">
        <v>2083</v>
      </c>
      <c r="Q1447" s="138" t="s">
        <v>1996</v>
      </c>
      <c r="R1447" s="133">
        <v>5</v>
      </c>
      <c r="S1447" s="133" t="s">
        <v>79</v>
      </c>
    </row>
    <row r="1448" spans="13:19" s="133" customFormat="1" ht="12.75" hidden="1" x14ac:dyDescent="0.25">
      <c r="M1448" s="133" t="str">
        <f t="shared" si="44"/>
        <v>ubiegam sięPomorskieSkarszewy_PL635</v>
      </c>
      <c r="N1448" s="133" t="s">
        <v>1987</v>
      </c>
      <c r="O1448" s="137" t="str">
        <f t="shared" si="43"/>
        <v>Skarszewy_PL635</v>
      </c>
      <c r="P1448" s="138" t="s">
        <v>2085</v>
      </c>
      <c r="Q1448" s="138" t="s">
        <v>2069</v>
      </c>
      <c r="R1448" s="133">
        <v>5</v>
      </c>
      <c r="S1448" s="133" t="s">
        <v>79</v>
      </c>
    </row>
    <row r="1449" spans="13:19" s="133" customFormat="1" ht="12.75" hidden="1" x14ac:dyDescent="0.25">
      <c r="M1449" s="133" t="str">
        <f t="shared" si="44"/>
        <v>ubiegam sięPomorskieSkórcz_PL635</v>
      </c>
      <c r="N1449" s="133" t="s">
        <v>1987</v>
      </c>
      <c r="O1449" s="137" t="str">
        <f t="shared" si="43"/>
        <v>Skórcz_PL635</v>
      </c>
      <c r="P1449" s="138" t="s">
        <v>2085</v>
      </c>
      <c r="Q1449" s="138" t="s">
        <v>2065</v>
      </c>
      <c r="R1449" s="133">
        <v>5</v>
      </c>
      <c r="S1449" s="133" t="s">
        <v>79</v>
      </c>
    </row>
    <row r="1450" spans="13:19" s="133" customFormat="1" ht="12.75" hidden="1" x14ac:dyDescent="0.25">
      <c r="M1450" s="133" t="str">
        <f t="shared" si="44"/>
        <v>ubiegam sięPomorskieSkórcz_PL635</v>
      </c>
      <c r="N1450" s="133" t="s">
        <v>1987</v>
      </c>
      <c r="O1450" s="137" t="str">
        <f t="shared" si="43"/>
        <v>Skórcz_PL635</v>
      </c>
      <c r="P1450" s="138" t="s">
        <v>2085</v>
      </c>
      <c r="Q1450" s="138" t="s">
        <v>2065</v>
      </c>
      <c r="R1450" s="133">
        <v>5</v>
      </c>
      <c r="S1450" s="133" t="s">
        <v>79</v>
      </c>
    </row>
    <row r="1451" spans="13:19" s="133" customFormat="1" ht="12.75" hidden="1" x14ac:dyDescent="0.25">
      <c r="M1451" s="133" t="str">
        <f t="shared" si="44"/>
        <v>ubiegam sięPomorskieSłupsk_PL631</v>
      </c>
      <c r="N1451" s="133" t="s">
        <v>1987</v>
      </c>
      <c r="O1451" s="137" t="str">
        <f t="shared" si="43"/>
        <v>Słupsk_PL631</v>
      </c>
      <c r="P1451" s="138" t="s">
        <v>2084</v>
      </c>
      <c r="Q1451" s="138" t="s">
        <v>2044</v>
      </c>
      <c r="R1451" s="133">
        <v>5</v>
      </c>
      <c r="S1451" s="133" t="s">
        <v>79</v>
      </c>
    </row>
    <row r="1452" spans="13:19" s="133" customFormat="1" ht="12.75" hidden="1" x14ac:dyDescent="0.25">
      <c r="M1452" s="133" t="str">
        <f t="shared" si="44"/>
        <v>ubiegam sięPomorskieSmętowo Graniczne_PL635</v>
      </c>
      <c r="N1452" s="133" t="s">
        <v>1987</v>
      </c>
      <c r="O1452" s="137" t="str">
        <f t="shared" si="43"/>
        <v>Smętowo Graniczne_PL635</v>
      </c>
      <c r="P1452" s="138" t="s">
        <v>2085</v>
      </c>
      <c r="Q1452" s="138" t="s">
        <v>2070</v>
      </c>
      <c r="R1452" s="133">
        <v>5</v>
      </c>
      <c r="S1452" s="133" t="s">
        <v>79</v>
      </c>
    </row>
    <row r="1453" spans="13:19" s="133" customFormat="1" ht="12.75" hidden="1" x14ac:dyDescent="0.25">
      <c r="M1453" s="133" t="str">
        <f t="shared" si="44"/>
        <v>ubiegam sięPomorskieSmołdzino_PL631</v>
      </c>
      <c r="N1453" s="133" t="s">
        <v>1987</v>
      </c>
      <c r="O1453" s="137" t="str">
        <f t="shared" si="43"/>
        <v>Smołdzino_PL631</v>
      </c>
      <c r="P1453" s="138" t="s">
        <v>2084</v>
      </c>
      <c r="Q1453" s="138" t="s">
        <v>2045</v>
      </c>
      <c r="R1453" s="133">
        <v>5</v>
      </c>
      <c r="S1453" s="133" t="s">
        <v>79</v>
      </c>
    </row>
    <row r="1454" spans="13:19" s="133" customFormat="1" ht="12.75" hidden="1" x14ac:dyDescent="0.25">
      <c r="M1454" s="133" t="str">
        <f t="shared" si="44"/>
        <v>ubiegam sięPomorskieSomonino_PL634</v>
      </c>
      <c r="N1454" s="133" t="s">
        <v>1987</v>
      </c>
      <c r="O1454" s="137" t="str">
        <f t="shared" si="43"/>
        <v>Somonino_PL634</v>
      </c>
      <c r="P1454" s="138" t="s">
        <v>2083</v>
      </c>
      <c r="Q1454" s="138" t="s">
        <v>1997</v>
      </c>
      <c r="R1454" s="133">
        <v>5</v>
      </c>
      <c r="S1454" s="133" t="s">
        <v>79</v>
      </c>
    </row>
    <row r="1455" spans="13:19" s="133" customFormat="1" ht="12.75" hidden="1" x14ac:dyDescent="0.25">
      <c r="M1455" s="133" t="str">
        <f t="shared" si="44"/>
        <v>ubiegam sięPomorskieStara Kiszewa_PL635</v>
      </c>
      <c r="N1455" s="133" t="s">
        <v>1987</v>
      </c>
      <c r="O1455" s="137" t="str">
        <f t="shared" si="43"/>
        <v>Stara Kiszewa_PL635</v>
      </c>
      <c r="P1455" s="138" t="s">
        <v>2085</v>
      </c>
      <c r="Q1455" s="138" t="s">
        <v>2053</v>
      </c>
      <c r="R1455" s="133">
        <v>5</v>
      </c>
      <c r="S1455" s="133" t="s">
        <v>79</v>
      </c>
    </row>
    <row r="1456" spans="13:19" s="133" customFormat="1" ht="12.75" hidden="1" x14ac:dyDescent="0.25">
      <c r="M1456" s="133" t="str">
        <f t="shared" si="44"/>
        <v>ubiegam sięPomorskieStare Pole_PL635</v>
      </c>
      <c r="N1456" s="133" t="s">
        <v>1987</v>
      </c>
      <c r="O1456" s="137" t="str">
        <f t="shared" si="43"/>
        <v>Stare Pole_PL635</v>
      </c>
      <c r="P1456" s="138" t="s">
        <v>2085</v>
      </c>
      <c r="Q1456" s="138" t="s">
        <v>2063</v>
      </c>
      <c r="R1456" s="133">
        <v>5</v>
      </c>
      <c r="S1456" s="133" t="s">
        <v>79</v>
      </c>
    </row>
    <row r="1457" spans="13:19" s="133" customFormat="1" ht="12.75" hidden="1" x14ac:dyDescent="0.25">
      <c r="M1457" s="133" t="str">
        <f t="shared" si="44"/>
        <v>ubiegam sięPomorskieStarogard Gdański_PL635</v>
      </c>
      <c r="N1457" s="133" t="s">
        <v>1987</v>
      </c>
      <c r="O1457" s="137" t="str">
        <f t="shared" si="43"/>
        <v>Starogard Gdański_PL635</v>
      </c>
      <c r="P1457" s="138" t="s">
        <v>2085</v>
      </c>
      <c r="Q1457" s="138" t="s">
        <v>2071</v>
      </c>
      <c r="R1457" s="133">
        <v>5</v>
      </c>
      <c r="S1457" s="133" t="s">
        <v>79</v>
      </c>
    </row>
    <row r="1458" spans="13:19" s="133" customFormat="1" ht="12.75" hidden="1" x14ac:dyDescent="0.25">
      <c r="M1458" s="133" t="str">
        <f t="shared" si="44"/>
        <v>ubiegam sięPomorskieStary Dzierzgoń_PL635</v>
      </c>
      <c r="N1458" s="133" t="s">
        <v>1987</v>
      </c>
      <c r="O1458" s="137" t="str">
        <f t="shared" si="43"/>
        <v>Stary Dzierzgoń_PL635</v>
      </c>
      <c r="P1458" s="138" t="s">
        <v>2085</v>
      </c>
      <c r="Q1458" s="138" t="s">
        <v>2080</v>
      </c>
      <c r="R1458" s="133">
        <v>5</v>
      </c>
      <c r="S1458" s="133" t="s">
        <v>79</v>
      </c>
    </row>
    <row r="1459" spans="13:19" s="133" customFormat="1" ht="12.75" hidden="1" x14ac:dyDescent="0.25">
      <c r="M1459" s="133" t="str">
        <f t="shared" si="44"/>
        <v>ubiegam sięPomorskieStary Targ_PL635</v>
      </c>
      <c r="N1459" s="133" t="s">
        <v>1987</v>
      </c>
      <c r="O1459" s="137" t="str">
        <f t="shared" si="43"/>
        <v>Stary Targ_PL635</v>
      </c>
      <c r="P1459" s="138" t="s">
        <v>2085</v>
      </c>
      <c r="Q1459" s="138" t="s">
        <v>2081</v>
      </c>
      <c r="R1459" s="133">
        <v>5</v>
      </c>
      <c r="S1459" s="133" t="s">
        <v>79</v>
      </c>
    </row>
    <row r="1460" spans="13:19" s="133" customFormat="1" ht="12.75" hidden="1" x14ac:dyDescent="0.25">
      <c r="M1460" s="133" t="str">
        <f t="shared" si="44"/>
        <v>ubiegam sięPomorskieStegna_PL634</v>
      </c>
      <c r="N1460" s="133" t="s">
        <v>1987</v>
      </c>
      <c r="O1460" s="137" t="str">
        <f t="shared" si="43"/>
        <v>Stegna_PL634</v>
      </c>
      <c r="P1460" s="138" t="s">
        <v>2083</v>
      </c>
      <c r="Q1460" s="138" t="s">
        <v>2003</v>
      </c>
      <c r="R1460" s="133">
        <v>5</v>
      </c>
      <c r="S1460" s="133" t="s">
        <v>79</v>
      </c>
    </row>
    <row r="1461" spans="13:19" s="133" customFormat="1" ht="12.75" hidden="1" x14ac:dyDescent="0.25">
      <c r="M1461" s="133" t="str">
        <f t="shared" si="44"/>
        <v>ubiegam sięPomorskieStężyca_PL634</v>
      </c>
      <c r="N1461" s="133" t="s">
        <v>1987</v>
      </c>
      <c r="O1461" s="137" t="str">
        <f t="shared" si="43"/>
        <v>Stężyca_PL634</v>
      </c>
      <c r="P1461" s="138" t="s">
        <v>2083</v>
      </c>
      <c r="Q1461" s="138" t="s">
        <v>916</v>
      </c>
      <c r="R1461" s="133">
        <v>5</v>
      </c>
      <c r="S1461" s="133" t="s">
        <v>79</v>
      </c>
    </row>
    <row r="1462" spans="13:19" s="133" customFormat="1" ht="12.75" hidden="1" x14ac:dyDescent="0.25">
      <c r="M1462" s="133" t="str">
        <f t="shared" si="44"/>
        <v>ubiegam sięPomorskieStudzienice_PL631</v>
      </c>
      <c r="N1462" s="133" t="s">
        <v>1987</v>
      </c>
      <c r="O1462" s="137" t="str">
        <f t="shared" si="43"/>
        <v>Studzienice_PL631</v>
      </c>
      <c r="P1462" s="138" t="s">
        <v>2084</v>
      </c>
      <c r="Q1462" s="138" t="s">
        <v>2021</v>
      </c>
      <c r="R1462" s="133">
        <v>5</v>
      </c>
      <c r="S1462" s="133" t="s">
        <v>79</v>
      </c>
    </row>
    <row r="1463" spans="13:19" s="133" customFormat="1" ht="12.75" hidden="1" x14ac:dyDescent="0.25">
      <c r="M1463" s="133" t="str">
        <f t="shared" si="44"/>
        <v>ubiegam sięPomorskieSubkowy_PL635</v>
      </c>
      <c r="N1463" s="133" t="s">
        <v>1987</v>
      </c>
      <c r="O1463" s="137" t="str">
        <f t="shared" si="43"/>
        <v>Subkowy_PL635</v>
      </c>
      <c r="P1463" s="138" t="s">
        <v>2085</v>
      </c>
      <c r="Q1463" s="138" t="s">
        <v>2076</v>
      </c>
      <c r="R1463" s="133">
        <v>5</v>
      </c>
      <c r="S1463" s="133" t="s">
        <v>79</v>
      </c>
    </row>
    <row r="1464" spans="13:19" s="133" customFormat="1" ht="12.75" hidden="1" x14ac:dyDescent="0.25">
      <c r="M1464" s="133" t="str">
        <f t="shared" si="44"/>
        <v>ubiegam sięPomorskieSuchy Dąb_PL634</v>
      </c>
      <c r="N1464" s="133" t="s">
        <v>1987</v>
      </c>
      <c r="O1464" s="137" t="str">
        <f t="shared" si="43"/>
        <v>Suchy Dąb_PL634</v>
      </c>
      <c r="P1464" s="138" t="s">
        <v>2083</v>
      </c>
      <c r="Q1464" s="138" t="s">
        <v>1991</v>
      </c>
      <c r="R1464" s="133">
        <v>5</v>
      </c>
      <c r="S1464" s="133" t="s">
        <v>79</v>
      </c>
    </row>
    <row r="1465" spans="13:19" s="133" customFormat="1" ht="12.75" hidden="1" x14ac:dyDescent="0.25">
      <c r="M1465" s="133" t="str">
        <f t="shared" si="44"/>
        <v>ubiegam sięPomorskieSulęczyno_PL634</v>
      </c>
      <c r="N1465" s="133" t="s">
        <v>1987</v>
      </c>
      <c r="O1465" s="137" t="str">
        <f t="shared" si="43"/>
        <v>Sulęczyno_PL634</v>
      </c>
      <c r="P1465" s="138" t="s">
        <v>2083</v>
      </c>
      <c r="Q1465" s="138" t="s">
        <v>1998</v>
      </c>
      <c r="R1465" s="133">
        <v>5</v>
      </c>
      <c r="S1465" s="133" t="s">
        <v>79</v>
      </c>
    </row>
    <row r="1466" spans="13:19" s="133" customFormat="1" ht="12.75" hidden="1" x14ac:dyDescent="0.25">
      <c r="M1466" s="133" t="str">
        <f t="shared" si="44"/>
        <v>ubiegam sięPomorskieSzemud_PL634</v>
      </c>
      <c r="N1466" s="133" t="s">
        <v>1987</v>
      </c>
      <c r="O1466" s="137" t="str">
        <f t="shared" si="43"/>
        <v>Szemud_PL634</v>
      </c>
      <c r="P1466" s="138" t="s">
        <v>2083</v>
      </c>
      <c r="Q1466" s="138" t="s">
        <v>2014</v>
      </c>
      <c r="R1466" s="133">
        <v>5</v>
      </c>
      <c r="S1466" s="133" t="s">
        <v>79</v>
      </c>
    </row>
    <row r="1467" spans="13:19" s="133" customFormat="1" ht="12.75" hidden="1" x14ac:dyDescent="0.25">
      <c r="M1467" s="133" t="str">
        <f t="shared" si="44"/>
        <v>ubiegam sięPomorskieSztum_PL635</v>
      </c>
      <c r="N1467" s="133" t="s">
        <v>1987</v>
      </c>
      <c r="O1467" s="137" t="str">
        <f t="shared" si="43"/>
        <v>Sztum_PL635</v>
      </c>
      <c r="P1467" s="138" t="s">
        <v>2085</v>
      </c>
      <c r="Q1467" s="138" t="s">
        <v>2082</v>
      </c>
      <c r="R1467" s="133">
        <v>5</v>
      </c>
      <c r="S1467" s="133" t="s">
        <v>79</v>
      </c>
    </row>
    <row r="1468" spans="13:19" s="133" customFormat="1" ht="12.75" hidden="1" x14ac:dyDescent="0.25">
      <c r="M1468" s="133" t="str">
        <f t="shared" si="44"/>
        <v>ubiegam sięPomorskieSztutowo_PL634</v>
      </c>
      <c r="N1468" s="133" t="s">
        <v>1987</v>
      </c>
      <c r="O1468" s="137" t="str">
        <f t="shared" si="43"/>
        <v>Sztutowo_PL634</v>
      </c>
      <c r="P1468" s="138" t="s">
        <v>2083</v>
      </c>
      <c r="Q1468" s="138" t="s">
        <v>2004</v>
      </c>
      <c r="R1468" s="133">
        <v>5</v>
      </c>
      <c r="S1468" s="133" t="s">
        <v>79</v>
      </c>
    </row>
    <row r="1469" spans="13:19" s="133" customFormat="1" ht="12.75" hidden="1" x14ac:dyDescent="0.25">
      <c r="M1469" s="133" t="str">
        <f t="shared" si="44"/>
        <v>ubiegam sięPomorskieTczew_PL635</v>
      </c>
      <c r="N1469" s="133" t="s">
        <v>1987</v>
      </c>
      <c r="O1469" s="137" t="str">
        <f t="shared" si="43"/>
        <v>Tczew_PL635</v>
      </c>
      <c r="P1469" s="138" t="s">
        <v>2085</v>
      </c>
      <c r="Q1469" s="138" t="s">
        <v>2077</v>
      </c>
      <c r="R1469" s="133">
        <v>5</v>
      </c>
      <c r="S1469" s="133" t="s">
        <v>79</v>
      </c>
    </row>
    <row r="1470" spans="13:19" s="133" customFormat="1" ht="12.75" hidden="1" x14ac:dyDescent="0.25">
      <c r="M1470" s="133" t="str">
        <f t="shared" si="44"/>
        <v>ubiegam sięPomorskieTrąbki Wielkie_PL634</v>
      </c>
      <c r="N1470" s="133" t="s">
        <v>1987</v>
      </c>
      <c r="O1470" s="137" t="str">
        <f t="shared" si="43"/>
        <v>Trąbki Wielkie_PL634</v>
      </c>
      <c r="P1470" s="138" t="s">
        <v>2083</v>
      </c>
      <c r="Q1470" s="138" t="s">
        <v>1992</v>
      </c>
      <c r="R1470" s="133">
        <v>5</v>
      </c>
      <c r="S1470" s="133" t="s">
        <v>79</v>
      </c>
    </row>
    <row r="1471" spans="13:19" s="133" customFormat="1" ht="12.75" hidden="1" x14ac:dyDescent="0.25">
      <c r="M1471" s="133" t="str">
        <f t="shared" si="44"/>
        <v>ubiegam sięPomorskieTrzebielino_PL631</v>
      </c>
      <c r="N1471" s="133" t="s">
        <v>1987</v>
      </c>
      <c r="O1471" s="137" t="str">
        <f t="shared" si="43"/>
        <v>Trzebielino_PL631</v>
      </c>
      <c r="P1471" s="138" t="s">
        <v>2084</v>
      </c>
      <c r="Q1471" s="138" t="s">
        <v>2022</v>
      </c>
      <c r="R1471" s="133">
        <v>5</v>
      </c>
      <c r="S1471" s="133" t="s">
        <v>79</v>
      </c>
    </row>
    <row r="1472" spans="13:19" s="133" customFormat="1" ht="12.75" hidden="1" x14ac:dyDescent="0.25">
      <c r="M1472" s="133" t="str">
        <f t="shared" si="44"/>
        <v>ubiegam sięPomorskieTuchomie_PL631</v>
      </c>
      <c r="N1472" s="133" t="s">
        <v>1987</v>
      </c>
      <c r="O1472" s="137" t="str">
        <f t="shared" si="43"/>
        <v>Tuchomie_PL631</v>
      </c>
      <c r="P1472" s="138" t="s">
        <v>2084</v>
      </c>
      <c r="Q1472" s="138" t="s">
        <v>2023</v>
      </c>
      <c r="R1472" s="133">
        <v>5</v>
      </c>
      <c r="S1472" s="133" t="s">
        <v>79</v>
      </c>
    </row>
    <row r="1473" spans="13:19" s="133" customFormat="1" ht="12.75" hidden="1" x14ac:dyDescent="0.25">
      <c r="M1473" s="133" t="str">
        <f t="shared" si="44"/>
        <v>ubiegam sięPomorskieUstka_PL631</v>
      </c>
      <c r="N1473" s="133" t="s">
        <v>1987</v>
      </c>
      <c r="O1473" s="137" t="str">
        <f t="shared" si="43"/>
        <v>Ustka_PL631</v>
      </c>
      <c r="P1473" s="138" t="s">
        <v>2084</v>
      </c>
      <c r="Q1473" s="138" t="s">
        <v>2046</v>
      </c>
      <c r="R1473" s="133">
        <v>5</v>
      </c>
      <c r="S1473" s="133" t="s">
        <v>79</v>
      </c>
    </row>
    <row r="1474" spans="13:19" s="133" customFormat="1" ht="12.75" hidden="1" x14ac:dyDescent="0.25">
      <c r="M1474" s="133" t="str">
        <f t="shared" si="44"/>
        <v>ubiegam sięPomorskieWicko_PL631</v>
      </c>
      <c r="N1474" s="133" t="s">
        <v>1987</v>
      </c>
      <c r="O1474" s="137" t="str">
        <f t="shared" si="43"/>
        <v>Wicko_PL631</v>
      </c>
      <c r="P1474" s="138" t="s">
        <v>2084</v>
      </c>
      <c r="Q1474" s="138" t="s">
        <v>2037</v>
      </c>
      <c r="R1474" s="133">
        <v>5</v>
      </c>
      <c r="S1474" s="133" t="s">
        <v>79</v>
      </c>
    </row>
    <row r="1475" spans="13:19" s="133" customFormat="1" ht="12.75" hidden="1" x14ac:dyDescent="0.25">
      <c r="M1475" s="133" t="str">
        <f t="shared" si="44"/>
        <v>ubiegam sięPomorskieZblewo_PL635</v>
      </c>
      <c r="N1475" s="133" t="s">
        <v>1987</v>
      </c>
      <c r="O1475" s="137" t="str">
        <f t="shared" si="43"/>
        <v>Zblewo_PL635</v>
      </c>
      <c r="P1475" s="138" t="s">
        <v>2085</v>
      </c>
      <c r="Q1475" s="138" t="s">
        <v>2072</v>
      </c>
      <c r="R1475" s="133">
        <v>5</v>
      </c>
      <c r="S1475" s="133" t="s">
        <v>79</v>
      </c>
    </row>
    <row r="1476" spans="13:19" s="133" customFormat="1" ht="12.75" hidden="1" x14ac:dyDescent="0.25">
      <c r="M1476" s="133" t="str">
        <f t="shared" si="44"/>
        <v>ubiegam sięPomorskieŻukowo_PL634</v>
      </c>
      <c r="N1476" s="133" t="s">
        <v>1987</v>
      </c>
      <c r="O1476" s="137" t="str">
        <f t="shared" si="43"/>
        <v>Żukowo_PL634</v>
      </c>
      <c r="P1476" s="138" t="s">
        <v>2083</v>
      </c>
      <c r="Q1476" s="138" t="s">
        <v>1999</v>
      </c>
      <c r="R1476" s="133">
        <v>5</v>
      </c>
      <c r="S1476" s="133" t="s">
        <v>79</v>
      </c>
    </row>
    <row r="1477" spans="13:19" s="133" customFormat="1" ht="12.75" hidden="1" x14ac:dyDescent="0.25">
      <c r="M1477" s="133" t="str">
        <f t="shared" si="44"/>
        <v>ubiegam sięŚląskieBojszowy_PL22C</v>
      </c>
      <c r="N1477" s="133" t="s">
        <v>641</v>
      </c>
      <c r="O1477" s="137" t="str">
        <f t="shared" ref="O1477:O1540" si="45">Q1477&amp;P1477</f>
        <v>Bojszowy_PL22C</v>
      </c>
      <c r="P1477" s="138" t="s">
        <v>735</v>
      </c>
      <c r="Q1477" s="138" t="s">
        <v>728</v>
      </c>
      <c r="R1477" s="133">
        <v>5</v>
      </c>
      <c r="S1477" s="133" t="s">
        <v>79</v>
      </c>
    </row>
    <row r="1478" spans="13:19" s="133" customFormat="1" ht="12.75" hidden="1" x14ac:dyDescent="0.25">
      <c r="M1478" s="133" t="str">
        <f t="shared" ref="M1478:M1541" si="46">S1478&amp;N1478&amp;O1478</f>
        <v>ubiegam sięŚląskieBoronów_PL228</v>
      </c>
      <c r="N1478" s="133" t="s">
        <v>641</v>
      </c>
      <c r="O1478" s="137" t="str">
        <f t="shared" si="45"/>
        <v>Boronów_PL228</v>
      </c>
      <c r="P1478" s="138" t="s">
        <v>730</v>
      </c>
      <c r="Q1478" s="138" t="s">
        <v>667</v>
      </c>
      <c r="R1478" s="133">
        <v>5</v>
      </c>
      <c r="S1478" s="133" t="s">
        <v>79</v>
      </c>
    </row>
    <row r="1479" spans="13:19" s="133" customFormat="1" ht="12.75" hidden="1" x14ac:dyDescent="0.25">
      <c r="M1479" s="133" t="str">
        <f t="shared" si="46"/>
        <v>ubiegam sięŚląskieCiasna_PL228</v>
      </c>
      <c r="N1479" s="133" t="s">
        <v>641</v>
      </c>
      <c r="O1479" s="137" t="str">
        <f t="shared" si="45"/>
        <v>Ciasna_PL228</v>
      </c>
      <c r="P1479" s="138" t="s">
        <v>730</v>
      </c>
      <c r="Q1479" s="138" t="s">
        <v>668</v>
      </c>
      <c r="R1479" s="133">
        <v>5</v>
      </c>
      <c r="S1479" s="133" t="s">
        <v>79</v>
      </c>
    </row>
    <row r="1480" spans="13:19" s="133" customFormat="1" ht="12.75" hidden="1" x14ac:dyDescent="0.25">
      <c r="M1480" s="133" t="str">
        <f t="shared" si="46"/>
        <v>ubiegam sięŚląskieCzernichów_PL225</v>
      </c>
      <c r="N1480" s="133" t="s">
        <v>641</v>
      </c>
      <c r="O1480" s="137" t="str">
        <f t="shared" si="45"/>
        <v>Czernichów_PL225</v>
      </c>
      <c r="P1480" s="138" t="s">
        <v>729</v>
      </c>
      <c r="Q1480" s="138" t="s">
        <v>536</v>
      </c>
      <c r="R1480" s="133">
        <v>5</v>
      </c>
      <c r="S1480" s="133" t="s">
        <v>79</v>
      </c>
    </row>
    <row r="1481" spans="13:19" s="133" customFormat="1" ht="12.75" hidden="1" x14ac:dyDescent="0.25">
      <c r="M1481" s="133" t="str">
        <f t="shared" si="46"/>
        <v>ubiegam sięŚląskieDąbrowa Zielona_PL224</v>
      </c>
      <c r="N1481" s="133" t="s">
        <v>641</v>
      </c>
      <c r="O1481" s="137" t="str">
        <f t="shared" si="45"/>
        <v>Dąbrowa Zielona_PL224</v>
      </c>
      <c r="P1481" s="138" t="s">
        <v>731</v>
      </c>
      <c r="Q1481" s="138" t="s">
        <v>679</v>
      </c>
      <c r="R1481" s="133">
        <v>5</v>
      </c>
      <c r="S1481" s="133" t="s">
        <v>79</v>
      </c>
    </row>
    <row r="1482" spans="13:19" s="133" customFormat="1" ht="12.75" hidden="1" x14ac:dyDescent="0.25">
      <c r="M1482" s="133" t="str">
        <f t="shared" si="46"/>
        <v>ubiegam sięŚląskieDębowiec_PL225</v>
      </c>
      <c r="N1482" s="133" t="s">
        <v>641</v>
      </c>
      <c r="O1482" s="137" t="str">
        <f t="shared" si="45"/>
        <v>Dębowiec_PL225</v>
      </c>
      <c r="P1482" s="138" t="s">
        <v>729</v>
      </c>
      <c r="Q1482" s="138" t="s">
        <v>656</v>
      </c>
      <c r="R1482" s="133">
        <v>5</v>
      </c>
      <c r="S1482" s="133" t="s">
        <v>79</v>
      </c>
    </row>
    <row r="1483" spans="13:19" s="133" customFormat="1" ht="12.75" hidden="1" x14ac:dyDescent="0.25">
      <c r="M1483" s="133" t="str">
        <f t="shared" si="46"/>
        <v>ubiegam sięŚląskieGilowice_PL225</v>
      </c>
      <c r="N1483" s="133" t="s">
        <v>641</v>
      </c>
      <c r="O1483" s="137" t="str">
        <f t="shared" si="45"/>
        <v>Gilowice_PL225</v>
      </c>
      <c r="P1483" s="138" t="s">
        <v>729</v>
      </c>
      <c r="Q1483" s="138" t="s">
        <v>660</v>
      </c>
      <c r="R1483" s="133">
        <v>5</v>
      </c>
      <c r="S1483" s="133" t="s">
        <v>79</v>
      </c>
    </row>
    <row r="1484" spans="13:19" s="133" customFormat="1" ht="12.75" hidden="1" x14ac:dyDescent="0.25">
      <c r="M1484" s="133" t="str">
        <f t="shared" si="46"/>
        <v>ubiegam sięŚląskieGoleszów_PL225</v>
      </c>
      <c r="N1484" s="133" t="s">
        <v>641</v>
      </c>
      <c r="O1484" s="137" t="str">
        <f t="shared" si="45"/>
        <v>Goleszów_PL225</v>
      </c>
      <c r="P1484" s="138" t="s">
        <v>729</v>
      </c>
      <c r="Q1484" s="138" t="s">
        <v>657</v>
      </c>
      <c r="R1484" s="133">
        <v>5</v>
      </c>
      <c r="S1484" s="133" t="s">
        <v>79</v>
      </c>
    </row>
    <row r="1485" spans="13:19" s="133" customFormat="1" ht="12.75" hidden="1" x14ac:dyDescent="0.25">
      <c r="M1485" s="133" t="str">
        <f t="shared" si="46"/>
        <v>ubiegam sięŚląskieHażlach_PL225</v>
      </c>
      <c r="N1485" s="133" t="s">
        <v>641</v>
      </c>
      <c r="O1485" s="137" t="str">
        <f t="shared" si="45"/>
        <v>Hażlach_PL225</v>
      </c>
      <c r="P1485" s="138" t="s">
        <v>729</v>
      </c>
      <c r="Q1485" s="138" t="s">
        <v>658</v>
      </c>
      <c r="R1485" s="133">
        <v>5</v>
      </c>
      <c r="S1485" s="133" t="s">
        <v>79</v>
      </c>
    </row>
    <row r="1486" spans="13:19" s="133" customFormat="1" ht="12.75" hidden="1" x14ac:dyDescent="0.25">
      <c r="M1486" s="133" t="str">
        <f t="shared" si="46"/>
        <v>ubiegam sięŚląskieHerby_PL228</v>
      </c>
      <c r="N1486" s="133" t="s">
        <v>641</v>
      </c>
      <c r="O1486" s="137" t="str">
        <f t="shared" si="45"/>
        <v>Herby_PL228</v>
      </c>
      <c r="P1486" s="138" t="s">
        <v>730</v>
      </c>
      <c r="Q1486" s="138" t="s">
        <v>669</v>
      </c>
      <c r="R1486" s="133">
        <v>5</v>
      </c>
      <c r="S1486" s="133" t="s">
        <v>79</v>
      </c>
    </row>
    <row r="1487" spans="13:19" s="133" customFormat="1" ht="12.75" hidden="1" x14ac:dyDescent="0.25">
      <c r="M1487" s="133" t="str">
        <f t="shared" si="46"/>
        <v>ubiegam sięŚląskieIrządze_PL22B</v>
      </c>
      <c r="N1487" s="133" t="s">
        <v>641</v>
      </c>
      <c r="O1487" s="137" t="str">
        <f t="shared" si="45"/>
        <v>Irządze_PL22B</v>
      </c>
      <c r="P1487" s="138" t="s">
        <v>734</v>
      </c>
      <c r="Q1487" s="138" t="s">
        <v>718</v>
      </c>
      <c r="R1487" s="133">
        <v>5</v>
      </c>
      <c r="S1487" s="133" t="s">
        <v>79</v>
      </c>
    </row>
    <row r="1488" spans="13:19" s="133" customFormat="1" ht="12.75" hidden="1" x14ac:dyDescent="0.25">
      <c r="M1488" s="133" t="str">
        <f t="shared" si="46"/>
        <v>ubiegam sięŚląskieJanów_PL224</v>
      </c>
      <c r="N1488" s="133" t="s">
        <v>641</v>
      </c>
      <c r="O1488" s="137" t="str">
        <f t="shared" si="45"/>
        <v>Janów_PL224</v>
      </c>
      <c r="P1488" s="138" t="s">
        <v>731</v>
      </c>
      <c r="Q1488" s="138" t="s">
        <v>680</v>
      </c>
      <c r="R1488" s="133">
        <v>5</v>
      </c>
      <c r="S1488" s="133" t="s">
        <v>79</v>
      </c>
    </row>
    <row r="1489" spans="13:19" s="133" customFormat="1" ht="12.75" hidden="1" x14ac:dyDescent="0.25">
      <c r="M1489" s="133" t="str">
        <f t="shared" si="46"/>
        <v>ubiegam sięŚląskieJeleśnia_PL225</v>
      </c>
      <c r="N1489" s="133" t="s">
        <v>641</v>
      </c>
      <c r="O1489" s="137" t="str">
        <f t="shared" si="45"/>
        <v>Jeleśnia_PL225</v>
      </c>
      <c r="P1489" s="138" t="s">
        <v>729</v>
      </c>
      <c r="Q1489" s="138" t="s">
        <v>661</v>
      </c>
      <c r="R1489" s="133">
        <v>5</v>
      </c>
      <c r="S1489" s="133" t="s">
        <v>79</v>
      </c>
    </row>
    <row r="1490" spans="13:19" s="133" customFormat="1" ht="12.75" hidden="1" x14ac:dyDescent="0.25">
      <c r="M1490" s="133" t="str">
        <f t="shared" si="46"/>
        <v>ubiegam sięŚląskieKalety_PL228</v>
      </c>
      <c r="N1490" s="133" t="s">
        <v>641</v>
      </c>
      <c r="O1490" s="137" t="str">
        <f t="shared" si="45"/>
        <v>Kalety_PL228</v>
      </c>
      <c r="P1490" s="138" t="s">
        <v>730</v>
      </c>
      <c r="Q1490" s="138" t="s">
        <v>674</v>
      </c>
      <c r="R1490" s="133">
        <v>5</v>
      </c>
      <c r="S1490" s="133" t="s">
        <v>79</v>
      </c>
    </row>
    <row r="1491" spans="13:19" s="133" customFormat="1" ht="12.75" hidden="1" x14ac:dyDescent="0.25">
      <c r="M1491" s="133" t="str">
        <f t="shared" si="46"/>
        <v>ubiegam sięŚląskieKamienica Polska_PL224</v>
      </c>
      <c r="N1491" s="133" t="s">
        <v>641</v>
      </c>
      <c r="O1491" s="137" t="str">
        <f t="shared" si="45"/>
        <v>Kamienica Polska_PL224</v>
      </c>
      <c r="P1491" s="138" t="s">
        <v>731</v>
      </c>
      <c r="Q1491" s="138" t="s">
        <v>681</v>
      </c>
      <c r="R1491" s="133">
        <v>5</v>
      </c>
      <c r="S1491" s="133" t="s">
        <v>79</v>
      </c>
    </row>
    <row r="1492" spans="13:19" s="133" customFormat="1" ht="12.75" hidden="1" x14ac:dyDescent="0.25">
      <c r="M1492" s="133" t="str">
        <f t="shared" si="46"/>
        <v>ubiegam sięŚląskieKłobuck_PL224</v>
      </c>
      <c r="N1492" s="133" t="s">
        <v>641</v>
      </c>
      <c r="O1492" s="137" t="str">
        <f t="shared" si="45"/>
        <v>Kłobuck_PL224</v>
      </c>
      <c r="P1492" s="138" t="s">
        <v>731</v>
      </c>
      <c r="Q1492" s="138" t="s">
        <v>692</v>
      </c>
      <c r="R1492" s="133">
        <v>5</v>
      </c>
      <c r="S1492" s="133" t="s">
        <v>79</v>
      </c>
    </row>
    <row r="1493" spans="13:19" s="133" customFormat="1" ht="12.75" hidden="1" x14ac:dyDescent="0.25">
      <c r="M1493" s="133" t="str">
        <f t="shared" si="46"/>
        <v>ubiegam sięŚląskieKłomnice_PL224</v>
      </c>
      <c r="N1493" s="133" t="s">
        <v>641</v>
      </c>
      <c r="O1493" s="137" t="str">
        <f t="shared" si="45"/>
        <v>Kłomnice_PL224</v>
      </c>
      <c r="P1493" s="138" t="s">
        <v>731</v>
      </c>
      <c r="Q1493" s="138" t="s">
        <v>682</v>
      </c>
      <c r="R1493" s="133">
        <v>5</v>
      </c>
      <c r="S1493" s="133" t="s">
        <v>79</v>
      </c>
    </row>
    <row r="1494" spans="13:19" s="133" customFormat="1" ht="12.75" hidden="1" x14ac:dyDescent="0.25">
      <c r="M1494" s="133" t="str">
        <f t="shared" si="46"/>
        <v>ubiegam sięŚląskieKobiór_PL22C</v>
      </c>
      <c r="N1494" s="133" t="s">
        <v>641</v>
      </c>
      <c r="O1494" s="137" t="str">
        <f t="shared" si="45"/>
        <v>Kobiór_PL22C</v>
      </c>
      <c r="P1494" s="138" t="s">
        <v>735</v>
      </c>
      <c r="Q1494" s="138" t="s">
        <v>726</v>
      </c>
      <c r="R1494" s="133">
        <v>5</v>
      </c>
      <c r="S1494" s="133" t="s">
        <v>79</v>
      </c>
    </row>
    <row r="1495" spans="13:19" s="133" customFormat="1" ht="12.75" hidden="1" x14ac:dyDescent="0.25">
      <c r="M1495" s="133" t="str">
        <f t="shared" si="46"/>
        <v>ubiegam sięŚląskieKochanowice_PL228</v>
      </c>
      <c r="N1495" s="133" t="s">
        <v>641</v>
      </c>
      <c r="O1495" s="137" t="str">
        <f t="shared" si="45"/>
        <v>Kochanowice_PL228</v>
      </c>
      <c r="P1495" s="138" t="s">
        <v>730</v>
      </c>
      <c r="Q1495" s="138" t="s">
        <v>670</v>
      </c>
      <c r="R1495" s="133">
        <v>5</v>
      </c>
      <c r="S1495" s="133" t="s">
        <v>79</v>
      </c>
    </row>
    <row r="1496" spans="13:19" s="133" customFormat="1" ht="12.75" hidden="1" x14ac:dyDescent="0.25">
      <c r="M1496" s="133" t="str">
        <f t="shared" si="46"/>
        <v>ubiegam sięŚląskieKoniecpol_PL224</v>
      </c>
      <c r="N1496" s="133" t="s">
        <v>641</v>
      </c>
      <c r="O1496" s="137" t="str">
        <f t="shared" si="45"/>
        <v>Koniecpol_PL224</v>
      </c>
      <c r="P1496" s="138" t="s">
        <v>731</v>
      </c>
      <c r="Q1496" s="138" t="s">
        <v>683</v>
      </c>
      <c r="R1496" s="133">
        <v>5</v>
      </c>
      <c r="S1496" s="133" t="s">
        <v>79</v>
      </c>
    </row>
    <row r="1497" spans="13:19" s="133" customFormat="1" ht="12.75" hidden="1" x14ac:dyDescent="0.25">
      <c r="M1497" s="133" t="str">
        <f t="shared" si="46"/>
        <v>ubiegam sięŚląskieKonopiska_PL224</v>
      </c>
      <c r="N1497" s="133" t="s">
        <v>641</v>
      </c>
      <c r="O1497" s="137" t="str">
        <f t="shared" si="45"/>
        <v>Konopiska_PL224</v>
      </c>
      <c r="P1497" s="138" t="s">
        <v>731</v>
      </c>
      <c r="Q1497" s="138" t="s">
        <v>684</v>
      </c>
      <c r="R1497" s="133">
        <v>5</v>
      </c>
      <c r="S1497" s="133" t="s">
        <v>79</v>
      </c>
    </row>
    <row r="1498" spans="13:19" s="133" customFormat="1" ht="12.75" hidden="1" x14ac:dyDescent="0.25">
      <c r="M1498" s="133" t="str">
        <f t="shared" si="46"/>
        <v>ubiegam sięŚląskieKoszarawa_PL225</v>
      </c>
      <c r="N1498" s="133" t="s">
        <v>641</v>
      </c>
      <c r="O1498" s="137" t="str">
        <f t="shared" si="45"/>
        <v>Koszarawa_PL225</v>
      </c>
      <c r="P1498" s="138" t="s">
        <v>729</v>
      </c>
      <c r="Q1498" s="138" t="s">
        <v>662</v>
      </c>
      <c r="R1498" s="133">
        <v>5</v>
      </c>
      <c r="S1498" s="133" t="s">
        <v>79</v>
      </c>
    </row>
    <row r="1499" spans="13:19" s="133" customFormat="1" ht="12.75" hidden="1" x14ac:dyDescent="0.25">
      <c r="M1499" s="133" t="str">
        <f t="shared" si="46"/>
        <v>ubiegam sięŚląskieKoszęcin_PL228</v>
      </c>
      <c r="N1499" s="133" t="s">
        <v>641</v>
      </c>
      <c r="O1499" s="137" t="str">
        <f t="shared" si="45"/>
        <v>Koszęcin_PL228</v>
      </c>
      <c r="P1499" s="138" t="s">
        <v>730</v>
      </c>
      <c r="Q1499" s="138" t="s">
        <v>671</v>
      </c>
      <c r="R1499" s="133">
        <v>5</v>
      </c>
      <c r="S1499" s="133" t="s">
        <v>79</v>
      </c>
    </row>
    <row r="1500" spans="13:19" s="133" customFormat="1" ht="12.75" hidden="1" x14ac:dyDescent="0.25">
      <c r="M1500" s="133" t="str">
        <f t="shared" si="46"/>
        <v>ubiegam sięŚląskieKoziegłowy_PL224</v>
      </c>
      <c r="N1500" s="133" t="s">
        <v>641</v>
      </c>
      <c r="O1500" s="137" t="str">
        <f t="shared" si="45"/>
        <v>Koziegłowy_PL224</v>
      </c>
      <c r="P1500" s="138" t="s">
        <v>731</v>
      </c>
      <c r="Q1500" s="138" t="s">
        <v>701</v>
      </c>
      <c r="R1500" s="133">
        <v>5</v>
      </c>
      <c r="S1500" s="133" t="s">
        <v>79</v>
      </c>
    </row>
    <row r="1501" spans="13:19" s="133" customFormat="1" ht="12.75" hidden="1" x14ac:dyDescent="0.25">
      <c r="M1501" s="133" t="str">
        <f t="shared" si="46"/>
        <v>ubiegam sięŚląskieKroczyce_PL22B</v>
      </c>
      <c r="N1501" s="133" t="s">
        <v>641</v>
      </c>
      <c r="O1501" s="137" t="str">
        <f t="shared" si="45"/>
        <v>Kroczyce_PL22B</v>
      </c>
      <c r="P1501" s="138" t="s">
        <v>734</v>
      </c>
      <c r="Q1501" s="138" t="s">
        <v>719</v>
      </c>
      <c r="R1501" s="133">
        <v>5</v>
      </c>
      <c r="S1501" s="133" t="s">
        <v>79</v>
      </c>
    </row>
    <row r="1502" spans="13:19" s="133" customFormat="1" ht="12.75" hidden="1" x14ac:dyDescent="0.25">
      <c r="M1502" s="133" t="str">
        <f t="shared" si="46"/>
        <v>ubiegam sięŚląskieKrupski Młyn_PL228</v>
      </c>
      <c r="N1502" s="133" t="s">
        <v>641</v>
      </c>
      <c r="O1502" s="137" t="str">
        <f t="shared" si="45"/>
        <v>Krupski Młyn_PL228</v>
      </c>
      <c r="P1502" s="138" t="s">
        <v>730</v>
      </c>
      <c r="Q1502" s="138" t="s">
        <v>675</v>
      </c>
      <c r="R1502" s="133">
        <v>5</v>
      </c>
      <c r="S1502" s="133" t="s">
        <v>79</v>
      </c>
    </row>
    <row r="1503" spans="13:19" s="133" customFormat="1" ht="12.75" hidden="1" x14ac:dyDescent="0.25">
      <c r="M1503" s="133" t="str">
        <f t="shared" si="46"/>
        <v>ubiegam sięŚląskieKruszyna_PL224</v>
      </c>
      <c r="N1503" s="133" t="s">
        <v>641</v>
      </c>
      <c r="O1503" s="137" t="str">
        <f t="shared" si="45"/>
        <v>Kruszyna_PL224</v>
      </c>
      <c r="P1503" s="138" t="s">
        <v>731</v>
      </c>
      <c r="Q1503" s="138" t="s">
        <v>685</v>
      </c>
      <c r="R1503" s="133">
        <v>5</v>
      </c>
      <c r="S1503" s="133" t="s">
        <v>79</v>
      </c>
    </row>
    <row r="1504" spans="13:19" s="133" customFormat="1" ht="12.75" hidden="1" x14ac:dyDescent="0.25">
      <c r="M1504" s="133" t="str">
        <f t="shared" si="46"/>
        <v>ubiegam sięŚląskieKrzanowice_PL227</v>
      </c>
      <c r="N1504" s="133" t="s">
        <v>641</v>
      </c>
      <c r="O1504" s="137" t="str">
        <f t="shared" si="45"/>
        <v>Krzanowice_PL227</v>
      </c>
      <c r="P1504" s="138" t="s">
        <v>733</v>
      </c>
      <c r="Q1504" s="138" t="s">
        <v>709</v>
      </c>
      <c r="R1504" s="133">
        <v>5</v>
      </c>
      <c r="S1504" s="133" t="s">
        <v>79</v>
      </c>
    </row>
    <row r="1505" spans="13:19" s="133" customFormat="1" ht="12.75" hidden="1" x14ac:dyDescent="0.25">
      <c r="M1505" s="133" t="str">
        <f t="shared" si="46"/>
        <v>ubiegam sięŚląskieKrzepice_PL224</v>
      </c>
      <c r="N1505" s="133" t="s">
        <v>641</v>
      </c>
      <c r="O1505" s="137" t="str">
        <f t="shared" si="45"/>
        <v>Krzepice_PL224</v>
      </c>
      <c r="P1505" s="138" t="s">
        <v>731</v>
      </c>
      <c r="Q1505" s="138" t="s">
        <v>693</v>
      </c>
      <c r="R1505" s="133">
        <v>5</v>
      </c>
      <c r="S1505" s="133" t="s">
        <v>79</v>
      </c>
    </row>
    <row r="1506" spans="13:19" s="133" customFormat="1" ht="12.75" hidden="1" x14ac:dyDescent="0.25">
      <c r="M1506" s="133" t="str">
        <f t="shared" si="46"/>
        <v>ubiegam sięŚląskieKrzyżanowice_PL227</v>
      </c>
      <c r="N1506" s="133" t="s">
        <v>641</v>
      </c>
      <c r="O1506" s="137" t="str">
        <f t="shared" si="45"/>
        <v>Krzyżanowice_PL227</v>
      </c>
      <c r="P1506" s="138" t="s">
        <v>733</v>
      </c>
      <c r="Q1506" s="138" t="s">
        <v>710</v>
      </c>
      <c r="R1506" s="133">
        <v>5</v>
      </c>
      <c r="S1506" s="133" t="s">
        <v>79</v>
      </c>
    </row>
    <row r="1507" spans="13:19" s="133" customFormat="1" ht="12.75" hidden="1" x14ac:dyDescent="0.25">
      <c r="M1507" s="133" t="str">
        <f t="shared" si="46"/>
        <v>ubiegam sięŚląskieLelów_PL224</v>
      </c>
      <c r="N1507" s="133" t="s">
        <v>641</v>
      </c>
      <c r="O1507" s="137" t="str">
        <f t="shared" si="45"/>
        <v>Lelów_PL224</v>
      </c>
      <c r="P1507" s="138" t="s">
        <v>731</v>
      </c>
      <c r="Q1507" s="138" t="s">
        <v>686</v>
      </c>
      <c r="R1507" s="133">
        <v>5</v>
      </c>
      <c r="S1507" s="133" t="s">
        <v>79</v>
      </c>
    </row>
    <row r="1508" spans="13:19" s="133" customFormat="1" ht="12.75" hidden="1" x14ac:dyDescent="0.25">
      <c r="M1508" s="133" t="str">
        <f t="shared" si="46"/>
        <v>ubiegam sięŚląskieLipie_PL224</v>
      </c>
      <c r="N1508" s="133" t="s">
        <v>641</v>
      </c>
      <c r="O1508" s="137" t="str">
        <f t="shared" si="45"/>
        <v>Lipie_PL224</v>
      </c>
      <c r="P1508" s="138" t="s">
        <v>731</v>
      </c>
      <c r="Q1508" s="138" t="s">
        <v>694</v>
      </c>
      <c r="R1508" s="133">
        <v>5</v>
      </c>
      <c r="S1508" s="133" t="s">
        <v>79</v>
      </c>
    </row>
    <row r="1509" spans="13:19" s="133" customFormat="1" ht="12.75" hidden="1" x14ac:dyDescent="0.25">
      <c r="M1509" s="133" t="str">
        <f t="shared" si="46"/>
        <v>ubiegam sięŚląskieLyski_PL227</v>
      </c>
      <c r="N1509" s="133" t="s">
        <v>641</v>
      </c>
      <c r="O1509" s="137" t="str">
        <f t="shared" si="45"/>
        <v>Lyski_PL227</v>
      </c>
      <c r="P1509" s="138" t="s">
        <v>733</v>
      </c>
      <c r="Q1509" s="138" t="s">
        <v>714</v>
      </c>
      <c r="R1509" s="133">
        <v>5</v>
      </c>
      <c r="S1509" s="133" t="s">
        <v>79</v>
      </c>
    </row>
    <row r="1510" spans="13:19" s="133" customFormat="1" ht="12.75" hidden="1" x14ac:dyDescent="0.25">
      <c r="M1510" s="133" t="str">
        <f t="shared" si="46"/>
        <v>ubiegam sięŚląskieŁazy_PL22B</v>
      </c>
      <c r="N1510" s="133" t="s">
        <v>641</v>
      </c>
      <c r="O1510" s="137" t="str">
        <f t="shared" si="45"/>
        <v>Łazy_PL22B</v>
      </c>
      <c r="P1510" s="138" t="s">
        <v>734</v>
      </c>
      <c r="Q1510" s="138" t="s">
        <v>720</v>
      </c>
      <c r="R1510" s="133">
        <v>5</v>
      </c>
      <c r="S1510" s="133" t="s">
        <v>79</v>
      </c>
    </row>
    <row r="1511" spans="13:19" s="133" customFormat="1" ht="12.75" hidden="1" x14ac:dyDescent="0.25">
      <c r="M1511" s="133" t="str">
        <f t="shared" si="46"/>
        <v>ubiegam sięŚląskieŁękawica_PL225</v>
      </c>
      <c r="N1511" s="133" t="s">
        <v>641</v>
      </c>
      <c r="O1511" s="137" t="str">
        <f t="shared" si="45"/>
        <v>Łękawica_PL225</v>
      </c>
      <c r="P1511" s="138" t="s">
        <v>729</v>
      </c>
      <c r="Q1511" s="138" t="s">
        <v>663</v>
      </c>
      <c r="R1511" s="133">
        <v>5</v>
      </c>
      <c r="S1511" s="133" t="s">
        <v>79</v>
      </c>
    </row>
    <row r="1512" spans="13:19" s="133" customFormat="1" ht="12.75" hidden="1" x14ac:dyDescent="0.25">
      <c r="M1512" s="133" t="str">
        <f t="shared" si="46"/>
        <v>ubiegam sięŚląskieMiedźna_PL22C</v>
      </c>
      <c r="N1512" s="133" t="s">
        <v>641</v>
      </c>
      <c r="O1512" s="137" t="str">
        <f t="shared" si="45"/>
        <v>Miedźna_PL22C</v>
      </c>
      <c r="P1512" s="138" t="s">
        <v>735</v>
      </c>
      <c r="Q1512" s="138" t="s">
        <v>727</v>
      </c>
      <c r="R1512" s="133">
        <v>5</v>
      </c>
      <c r="S1512" s="133" t="s">
        <v>79</v>
      </c>
    </row>
    <row r="1513" spans="13:19" s="133" customFormat="1" ht="12.75" hidden="1" x14ac:dyDescent="0.25">
      <c r="M1513" s="133" t="str">
        <f t="shared" si="46"/>
        <v>ubiegam sięŚląskieMiedźno_PL224</v>
      </c>
      <c r="N1513" s="133" t="s">
        <v>641</v>
      </c>
      <c r="O1513" s="137" t="str">
        <f t="shared" si="45"/>
        <v>Miedźno_PL224</v>
      </c>
      <c r="P1513" s="138" t="s">
        <v>731</v>
      </c>
      <c r="Q1513" s="138" t="s">
        <v>695</v>
      </c>
      <c r="R1513" s="133">
        <v>5</v>
      </c>
      <c r="S1513" s="133" t="s">
        <v>79</v>
      </c>
    </row>
    <row r="1514" spans="13:19" s="133" customFormat="1" ht="12.75" hidden="1" x14ac:dyDescent="0.25">
      <c r="M1514" s="133" t="str">
        <f t="shared" si="46"/>
        <v>ubiegam sięŚląskieMierzęcice_PL22B</v>
      </c>
      <c r="N1514" s="133" t="s">
        <v>641</v>
      </c>
      <c r="O1514" s="137" t="str">
        <f t="shared" si="45"/>
        <v>Mierzęcice_PL22B</v>
      </c>
      <c r="P1514" s="138" t="s">
        <v>734</v>
      </c>
      <c r="Q1514" s="138" t="s">
        <v>716</v>
      </c>
      <c r="R1514" s="133">
        <v>5</v>
      </c>
      <c r="S1514" s="133" t="s">
        <v>79</v>
      </c>
    </row>
    <row r="1515" spans="13:19" s="133" customFormat="1" ht="12.75" hidden="1" x14ac:dyDescent="0.25">
      <c r="M1515" s="133" t="str">
        <f t="shared" si="46"/>
        <v>ubiegam sięŚląskieMstów_PL224</v>
      </c>
      <c r="N1515" s="133" t="s">
        <v>641</v>
      </c>
      <c r="O1515" s="137" t="str">
        <f t="shared" si="45"/>
        <v>Mstów_PL224</v>
      </c>
      <c r="P1515" s="138" t="s">
        <v>731</v>
      </c>
      <c r="Q1515" s="138" t="s">
        <v>687</v>
      </c>
      <c r="R1515" s="133">
        <v>5</v>
      </c>
      <c r="S1515" s="133" t="s">
        <v>79</v>
      </c>
    </row>
    <row r="1516" spans="13:19" s="133" customFormat="1" ht="12.75" hidden="1" x14ac:dyDescent="0.25">
      <c r="M1516" s="133" t="str">
        <f t="shared" si="46"/>
        <v>ubiegam sięŚląskieMszana_PL227</v>
      </c>
      <c r="N1516" s="133" t="s">
        <v>641</v>
      </c>
      <c r="O1516" s="137" t="str">
        <f t="shared" si="45"/>
        <v>Mszana_PL227</v>
      </c>
      <c r="P1516" s="138" t="s">
        <v>733</v>
      </c>
      <c r="Q1516" s="138" t="s">
        <v>715</v>
      </c>
      <c r="R1516" s="133">
        <v>5</v>
      </c>
      <c r="S1516" s="133" t="s">
        <v>79</v>
      </c>
    </row>
    <row r="1517" spans="13:19" s="133" customFormat="1" ht="12.75" hidden="1" x14ac:dyDescent="0.25">
      <c r="M1517" s="133" t="str">
        <f t="shared" si="46"/>
        <v>ubiegam sięŚląskieMykanów_PL224</v>
      </c>
      <c r="N1517" s="133" t="s">
        <v>641</v>
      </c>
      <c r="O1517" s="137" t="str">
        <f t="shared" si="45"/>
        <v>Mykanów_PL224</v>
      </c>
      <c r="P1517" s="138" t="s">
        <v>731</v>
      </c>
      <c r="Q1517" s="138" t="s">
        <v>688</v>
      </c>
      <c r="R1517" s="133">
        <v>5</v>
      </c>
      <c r="S1517" s="133" t="s">
        <v>79</v>
      </c>
    </row>
    <row r="1518" spans="13:19" s="133" customFormat="1" ht="12.75" hidden="1" x14ac:dyDescent="0.25">
      <c r="M1518" s="133" t="str">
        <f t="shared" si="46"/>
        <v>ubiegam sięŚląskieNędza_PL227</v>
      </c>
      <c r="N1518" s="133" t="s">
        <v>641</v>
      </c>
      <c r="O1518" s="137" t="str">
        <f t="shared" si="45"/>
        <v>Nędza_PL227</v>
      </c>
      <c r="P1518" s="138" t="s">
        <v>733</v>
      </c>
      <c r="Q1518" s="138" t="s">
        <v>711</v>
      </c>
      <c r="R1518" s="133">
        <v>5</v>
      </c>
      <c r="S1518" s="133" t="s">
        <v>79</v>
      </c>
    </row>
    <row r="1519" spans="13:19" s="133" customFormat="1" ht="12.75" hidden="1" x14ac:dyDescent="0.25">
      <c r="M1519" s="133" t="str">
        <f t="shared" si="46"/>
        <v>ubiegam sięŚląskieNiegowa_PL224</v>
      </c>
      <c r="N1519" s="133" t="s">
        <v>641</v>
      </c>
      <c r="O1519" s="137" t="str">
        <f t="shared" si="45"/>
        <v>Niegowa_PL224</v>
      </c>
      <c r="P1519" s="138" t="s">
        <v>731</v>
      </c>
      <c r="Q1519" s="138" t="s">
        <v>702</v>
      </c>
      <c r="R1519" s="133">
        <v>5</v>
      </c>
      <c r="S1519" s="133" t="s">
        <v>79</v>
      </c>
    </row>
    <row r="1520" spans="13:19" s="133" customFormat="1" ht="12.75" hidden="1" x14ac:dyDescent="0.25">
      <c r="M1520" s="133" t="str">
        <f t="shared" si="46"/>
        <v>ubiegam sięŚląskieOlsztyn_PL224</v>
      </c>
      <c r="N1520" s="133" t="s">
        <v>641</v>
      </c>
      <c r="O1520" s="137" t="str">
        <f t="shared" si="45"/>
        <v>Olsztyn_PL224</v>
      </c>
      <c r="P1520" s="138" t="s">
        <v>731</v>
      </c>
      <c r="Q1520" s="138" t="s">
        <v>689</v>
      </c>
      <c r="R1520" s="133">
        <v>5</v>
      </c>
      <c r="S1520" s="133" t="s">
        <v>79</v>
      </c>
    </row>
    <row r="1521" spans="13:19" s="133" customFormat="1" ht="12.75" hidden="1" x14ac:dyDescent="0.25">
      <c r="M1521" s="133" t="str">
        <f t="shared" si="46"/>
        <v>ubiegam sięŚląskieOpatów_PL224</v>
      </c>
      <c r="N1521" s="133" t="s">
        <v>641</v>
      </c>
      <c r="O1521" s="137" t="str">
        <f t="shared" si="45"/>
        <v>Opatów_PL224</v>
      </c>
      <c r="P1521" s="138" t="s">
        <v>731</v>
      </c>
      <c r="Q1521" s="138" t="s">
        <v>696</v>
      </c>
      <c r="R1521" s="133">
        <v>5</v>
      </c>
      <c r="S1521" s="133" t="s">
        <v>79</v>
      </c>
    </row>
    <row r="1522" spans="13:19" s="133" customFormat="1" ht="12.75" hidden="1" x14ac:dyDescent="0.25">
      <c r="M1522" s="133" t="str">
        <f t="shared" si="46"/>
        <v>ubiegam sięŚląskieOrzesze_PL22C</v>
      </c>
      <c r="N1522" s="133" t="s">
        <v>641</v>
      </c>
      <c r="O1522" s="137" t="str">
        <f t="shared" si="45"/>
        <v>Orzesze_PL22C</v>
      </c>
      <c r="P1522" s="138" t="s">
        <v>735</v>
      </c>
      <c r="Q1522" s="138" t="s">
        <v>725</v>
      </c>
      <c r="R1522" s="133">
        <v>5</v>
      </c>
      <c r="S1522" s="133" t="s">
        <v>79</v>
      </c>
    </row>
    <row r="1523" spans="13:19" s="133" customFormat="1" ht="12.75" hidden="1" x14ac:dyDescent="0.25">
      <c r="M1523" s="133" t="str">
        <f t="shared" si="46"/>
        <v>ubiegam sięŚląskieOżarowice_PL228</v>
      </c>
      <c r="N1523" s="133" t="s">
        <v>641</v>
      </c>
      <c r="O1523" s="137" t="str">
        <f t="shared" si="45"/>
        <v>Ożarowice_PL228</v>
      </c>
      <c r="P1523" s="138" t="s">
        <v>730</v>
      </c>
      <c r="Q1523" s="138" t="s">
        <v>676</v>
      </c>
      <c r="R1523" s="133">
        <v>5</v>
      </c>
      <c r="S1523" s="133" t="s">
        <v>79</v>
      </c>
    </row>
    <row r="1524" spans="13:19" s="133" customFormat="1" ht="12.75" hidden="1" x14ac:dyDescent="0.25">
      <c r="M1524" s="133" t="str">
        <f t="shared" si="46"/>
        <v>ubiegam sięŚląskiePanki_PL224</v>
      </c>
      <c r="N1524" s="133" t="s">
        <v>641</v>
      </c>
      <c r="O1524" s="137" t="str">
        <f t="shared" si="45"/>
        <v>Panki_PL224</v>
      </c>
      <c r="P1524" s="138" t="s">
        <v>731</v>
      </c>
      <c r="Q1524" s="138" t="s">
        <v>697</v>
      </c>
      <c r="R1524" s="133">
        <v>5</v>
      </c>
      <c r="S1524" s="133" t="s">
        <v>79</v>
      </c>
    </row>
    <row r="1525" spans="13:19" s="133" customFormat="1" ht="12.75" hidden="1" x14ac:dyDescent="0.25">
      <c r="M1525" s="133" t="str">
        <f t="shared" si="46"/>
        <v>ubiegam sięŚląskiePawonków_PL228</v>
      </c>
      <c r="N1525" s="133" t="s">
        <v>641</v>
      </c>
      <c r="O1525" s="137" t="str">
        <f t="shared" si="45"/>
        <v>Pawonków_PL228</v>
      </c>
      <c r="P1525" s="138" t="s">
        <v>730</v>
      </c>
      <c r="Q1525" s="138" t="s">
        <v>672</v>
      </c>
      <c r="R1525" s="133">
        <v>5</v>
      </c>
      <c r="S1525" s="133" t="s">
        <v>79</v>
      </c>
    </row>
    <row r="1526" spans="13:19" s="133" customFormat="1" ht="12.75" hidden="1" x14ac:dyDescent="0.25">
      <c r="M1526" s="133" t="str">
        <f t="shared" si="46"/>
        <v>ubiegam sięŚląskiePietrowice Wielkie_PL227</v>
      </c>
      <c r="N1526" s="133" t="s">
        <v>641</v>
      </c>
      <c r="O1526" s="137" t="str">
        <f t="shared" si="45"/>
        <v>Pietrowice Wielkie_PL227</v>
      </c>
      <c r="P1526" s="138" t="s">
        <v>733</v>
      </c>
      <c r="Q1526" s="138" t="s">
        <v>712</v>
      </c>
      <c r="R1526" s="133">
        <v>5</v>
      </c>
      <c r="S1526" s="133" t="s">
        <v>79</v>
      </c>
    </row>
    <row r="1527" spans="13:19" s="133" customFormat="1" ht="12.75" hidden="1" x14ac:dyDescent="0.25">
      <c r="M1527" s="133" t="str">
        <f t="shared" si="46"/>
        <v>ubiegam sięŚląskiePilica_PL22B</v>
      </c>
      <c r="N1527" s="133" t="s">
        <v>641</v>
      </c>
      <c r="O1527" s="137" t="str">
        <f t="shared" si="45"/>
        <v>Pilica_PL22B</v>
      </c>
      <c r="P1527" s="138" t="s">
        <v>734</v>
      </c>
      <c r="Q1527" s="138" t="s">
        <v>721</v>
      </c>
      <c r="R1527" s="133">
        <v>5</v>
      </c>
      <c r="S1527" s="133" t="s">
        <v>79</v>
      </c>
    </row>
    <row r="1528" spans="13:19" s="133" customFormat="1" ht="12.75" hidden="1" x14ac:dyDescent="0.25">
      <c r="M1528" s="133" t="str">
        <f t="shared" si="46"/>
        <v>ubiegam sięŚląskiePopów_PL224</v>
      </c>
      <c r="N1528" s="133" t="s">
        <v>641</v>
      </c>
      <c r="O1528" s="137" t="str">
        <f t="shared" si="45"/>
        <v>Popów_PL224</v>
      </c>
      <c r="P1528" s="138" t="s">
        <v>731</v>
      </c>
      <c r="Q1528" s="138" t="s">
        <v>698</v>
      </c>
      <c r="R1528" s="133">
        <v>5</v>
      </c>
      <c r="S1528" s="133" t="s">
        <v>79</v>
      </c>
    </row>
    <row r="1529" spans="13:19" s="133" customFormat="1" ht="12.75" hidden="1" x14ac:dyDescent="0.25">
      <c r="M1529" s="133" t="str">
        <f t="shared" si="46"/>
        <v>ubiegam sięŚląskiePoraj_PL224</v>
      </c>
      <c r="N1529" s="133" t="s">
        <v>641</v>
      </c>
      <c r="O1529" s="137" t="str">
        <f t="shared" si="45"/>
        <v>Poraj_PL224</v>
      </c>
      <c r="P1529" s="138" t="s">
        <v>731</v>
      </c>
      <c r="Q1529" s="138" t="s">
        <v>703</v>
      </c>
      <c r="R1529" s="133">
        <v>5</v>
      </c>
      <c r="S1529" s="133" t="s">
        <v>79</v>
      </c>
    </row>
    <row r="1530" spans="13:19" s="133" customFormat="1" ht="12.75" hidden="1" x14ac:dyDescent="0.25">
      <c r="M1530" s="133" t="str">
        <f t="shared" si="46"/>
        <v>ubiegam sięŚląskiePrzyrów_PL224</v>
      </c>
      <c r="N1530" s="133" t="s">
        <v>641</v>
      </c>
      <c r="O1530" s="137" t="str">
        <f t="shared" si="45"/>
        <v>Przyrów_PL224</v>
      </c>
      <c r="P1530" s="138" t="s">
        <v>731</v>
      </c>
      <c r="Q1530" s="138" t="s">
        <v>690</v>
      </c>
      <c r="R1530" s="133">
        <v>5</v>
      </c>
      <c r="S1530" s="133" t="s">
        <v>79</v>
      </c>
    </row>
    <row r="1531" spans="13:19" s="133" customFormat="1" ht="12.75" hidden="1" x14ac:dyDescent="0.25">
      <c r="M1531" s="133" t="str">
        <f t="shared" si="46"/>
        <v>ubiegam sięŚląskiePrzystajń_PL224</v>
      </c>
      <c r="N1531" s="133" t="s">
        <v>641</v>
      </c>
      <c r="O1531" s="137" t="str">
        <f t="shared" si="45"/>
        <v>Przystajń_PL224</v>
      </c>
      <c r="P1531" s="138" t="s">
        <v>731</v>
      </c>
      <c r="Q1531" s="138" t="s">
        <v>699</v>
      </c>
      <c r="R1531" s="133">
        <v>5</v>
      </c>
      <c r="S1531" s="133" t="s">
        <v>79</v>
      </c>
    </row>
    <row r="1532" spans="13:19" s="133" customFormat="1" ht="12.75" hidden="1" x14ac:dyDescent="0.25">
      <c r="M1532" s="133" t="str">
        <f t="shared" si="46"/>
        <v>ubiegam sięŚląskieRudnik_PL227</v>
      </c>
      <c r="N1532" s="133" t="s">
        <v>641</v>
      </c>
      <c r="O1532" s="137" t="str">
        <f t="shared" si="45"/>
        <v>Rudnik_PL227</v>
      </c>
      <c r="P1532" s="138" t="s">
        <v>733</v>
      </c>
      <c r="Q1532" s="138" t="s">
        <v>713</v>
      </c>
      <c r="R1532" s="133">
        <v>5</v>
      </c>
      <c r="S1532" s="133" t="s">
        <v>79</v>
      </c>
    </row>
    <row r="1533" spans="13:19" s="133" customFormat="1" ht="12.75" hidden="1" x14ac:dyDescent="0.25">
      <c r="M1533" s="133" t="str">
        <f t="shared" si="46"/>
        <v>ubiegam sięŚląskieRudziniec_PL229</v>
      </c>
      <c r="N1533" s="133" t="s">
        <v>641</v>
      </c>
      <c r="O1533" s="137" t="str">
        <f t="shared" si="45"/>
        <v>Rudziniec_PL229</v>
      </c>
      <c r="P1533" s="138" t="s">
        <v>732</v>
      </c>
      <c r="Q1533" s="138" t="s">
        <v>705</v>
      </c>
      <c r="R1533" s="133">
        <v>5</v>
      </c>
      <c r="S1533" s="133" t="s">
        <v>79</v>
      </c>
    </row>
    <row r="1534" spans="13:19" s="133" customFormat="1" ht="12.75" hidden="1" x14ac:dyDescent="0.25">
      <c r="M1534" s="133" t="str">
        <f t="shared" si="46"/>
        <v>ubiegam sięŚląskieSiewierz_PL22B</v>
      </c>
      <c r="N1534" s="133" t="s">
        <v>641</v>
      </c>
      <c r="O1534" s="137" t="str">
        <f t="shared" si="45"/>
        <v>Siewierz_PL22B</v>
      </c>
      <c r="P1534" s="138" t="s">
        <v>734</v>
      </c>
      <c r="Q1534" s="138" t="s">
        <v>717</v>
      </c>
      <c r="R1534" s="133">
        <v>5</v>
      </c>
      <c r="S1534" s="133" t="s">
        <v>79</v>
      </c>
    </row>
    <row r="1535" spans="13:19" s="133" customFormat="1" ht="12.75" hidden="1" x14ac:dyDescent="0.25">
      <c r="M1535" s="133" t="str">
        <f t="shared" si="46"/>
        <v>ubiegam sięŚląskieSośnicowice_PL229</v>
      </c>
      <c r="N1535" s="133" t="s">
        <v>641</v>
      </c>
      <c r="O1535" s="137" t="str">
        <f t="shared" si="45"/>
        <v>Sośnicowice_PL229</v>
      </c>
      <c r="P1535" s="138" t="s">
        <v>732</v>
      </c>
      <c r="Q1535" s="138" t="s">
        <v>706</v>
      </c>
      <c r="R1535" s="133">
        <v>5</v>
      </c>
      <c r="S1535" s="133" t="s">
        <v>79</v>
      </c>
    </row>
    <row r="1536" spans="13:19" s="133" customFormat="1" ht="12.75" hidden="1" x14ac:dyDescent="0.25">
      <c r="M1536" s="133" t="str">
        <f t="shared" si="46"/>
        <v>ubiegam sięŚląskieStarcza_PL224</v>
      </c>
      <c r="N1536" s="133" t="s">
        <v>641</v>
      </c>
      <c r="O1536" s="137" t="str">
        <f t="shared" si="45"/>
        <v>Starcza_PL224</v>
      </c>
      <c r="P1536" s="138" t="s">
        <v>731</v>
      </c>
      <c r="Q1536" s="138" t="s">
        <v>691</v>
      </c>
      <c r="R1536" s="133">
        <v>5</v>
      </c>
      <c r="S1536" s="133" t="s">
        <v>79</v>
      </c>
    </row>
    <row r="1537" spans="13:19" s="133" customFormat="1" ht="12.75" hidden="1" x14ac:dyDescent="0.25">
      <c r="M1537" s="133" t="str">
        <f t="shared" si="46"/>
        <v>ubiegam sięŚląskieStrumień_PL225</v>
      </c>
      <c r="N1537" s="133" t="s">
        <v>641</v>
      </c>
      <c r="O1537" s="137" t="str">
        <f t="shared" si="45"/>
        <v>Strumień_PL225</v>
      </c>
      <c r="P1537" s="138" t="s">
        <v>729</v>
      </c>
      <c r="Q1537" s="138" t="s">
        <v>659</v>
      </c>
      <c r="R1537" s="133">
        <v>5</v>
      </c>
      <c r="S1537" s="133" t="s">
        <v>79</v>
      </c>
    </row>
    <row r="1538" spans="13:19" s="133" customFormat="1" ht="12.75" hidden="1" x14ac:dyDescent="0.25">
      <c r="M1538" s="133" t="str">
        <f t="shared" si="46"/>
        <v>ubiegam sięŚląskieSzczekociny_PL22B</v>
      </c>
      <c r="N1538" s="133" t="s">
        <v>641</v>
      </c>
      <c r="O1538" s="137" t="str">
        <f t="shared" si="45"/>
        <v>Szczekociny_PL22B</v>
      </c>
      <c r="P1538" s="138" t="s">
        <v>734</v>
      </c>
      <c r="Q1538" s="138" t="s">
        <v>722</v>
      </c>
      <c r="R1538" s="133">
        <v>5</v>
      </c>
      <c r="S1538" s="133" t="s">
        <v>79</v>
      </c>
    </row>
    <row r="1539" spans="13:19" s="133" customFormat="1" ht="12.75" hidden="1" x14ac:dyDescent="0.25">
      <c r="M1539" s="133" t="str">
        <f t="shared" si="46"/>
        <v>ubiegam sięŚląskieŚlemień_PL225</v>
      </c>
      <c r="N1539" s="133" t="s">
        <v>641</v>
      </c>
      <c r="O1539" s="137" t="str">
        <f t="shared" si="45"/>
        <v>Ślemień_PL225</v>
      </c>
      <c r="P1539" s="138" t="s">
        <v>729</v>
      </c>
      <c r="Q1539" s="138" t="s">
        <v>664</v>
      </c>
      <c r="R1539" s="133">
        <v>5</v>
      </c>
      <c r="S1539" s="133" t="s">
        <v>79</v>
      </c>
    </row>
    <row r="1540" spans="13:19" s="133" customFormat="1" ht="12.75" hidden="1" x14ac:dyDescent="0.25">
      <c r="M1540" s="133" t="str">
        <f t="shared" si="46"/>
        <v>ubiegam sięŚląskieŚwinna_PL225</v>
      </c>
      <c r="N1540" s="133" t="s">
        <v>641</v>
      </c>
      <c r="O1540" s="137" t="str">
        <f t="shared" si="45"/>
        <v>Świnna_PL225</v>
      </c>
      <c r="P1540" s="138" t="s">
        <v>729</v>
      </c>
      <c r="Q1540" s="138" t="s">
        <v>665</v>
      </c>
      <c r="R1540" s="133">
        <v>5</v>
      </c>
      <c r="S1540" s="133" t="s">
        <v>79</v>
      </c>
    </row>
    <row r="1541" spans="13:19" s="133" customFormat="1" ht="12.75" hidden="1" x14ac:dyDescent="0.25">
      <c r="M1541" s="133" t="str">
        <f t="shared" si="46"/>
        <v>ubiegam sięŚląskieToszek_PL229</v>
      </c>
      <c r="N1541" s="133" t="s">
        <v>641</v>
      </c>
      <c r="O1541" s="137" t="str">
        <f t="shared" ref="O1541:O1604" si="47">Q1541&amp;P1541</f>
        <v>Toszek_PL229</v>
      </c>
      <c r="P1541" s="138" t="s">
        <v>732</v>
      </c>
      <c r="Q1541" s="138" t="s">
        <v>707</v>
      </c>
      <c r="R1541" s="133">
        <v>5</v>
      </c>
      <c r="S1541" s="133" t="s">
        <v>79</v>
      </c>
    </row>
    <row r="1542" spans="13:19" s="133" customFormat="1" ht="12.75" hidden="1" x14ac:dyDescent="0.25">
      <c r="M1542" s="133" t="str">
        <f t="shared" ref="M1542:M1605" si="48">S1542&amp;N1542&amp;O1542</f>
        <v>ubiegam sięŚląskieTworóg_PL228</v>
      </c>
      <c r="N1542" s="133" t="s">
        <v>641</v>
      </c>
      <c r="O1542" s="137" t="str">
        <f t="shared" si="47"/>
        <v>Tworóg_PL228</v>
      </c>
      <c r="P1542" s="138" t="s">
        <v>730</v>
      </c>
      <c r="Q1542" s="138" t="s">
        <v>677</v>
      </c>
      <c r="R1542" s="133">
        <v>5</v>
      </c>
      <c r="S1542" s="133" t="s">
        <v>79</v>
      </c>
    </row>
    <row r="1543" spans="13:19" s="133" customFormat="1" ht="12.75" hidden="1" x14ac:dyDescent="0.25">
      <c r="M1543" s="133" t="str">
        <f t="shared" si="48"/>
        <v>ubiegam sięŚląskieUjsoły_PL225</v>
      </c>
      <c r="N1543" s="133" t="s">
        <v>641</v>
      </c>
      <c r="O1543" s="137" t="str">
        <f t="shared" si="47"/>
        <v>Ujsoły_PL225</v>
      </c>
      <c r="P1543" s="138" t="s">
        <v>729</v>
      </c>
      <c r="Q1543" s="138" t="s">
        <v>666</v>
      </c>
      <c r="R1543" s="133">
        <v>5</v>
      </c>
      <c r="S1543" s="133" t="s">
        <v>79</v>
      </c>
    </row>
    <row r="1544" spans="13:19" s="133" customFormat="1" ht="12.75" hidden="1" x14ac:dyDescent="0.25">
      <c r="M1544" s="133" t="str">
        <f t="shared" si="48"/>
        <v>ubiegam sięŚląskieWielowieś_PL229</v>
      </c>
      <c r="N1544" s="133" t="s">
        <v>641</v>
      </c>
      <c r="O1544" s="137" t="str">
        <f t="shared" si="47"/>
        <v>Wielowieś_PL229</v>
      </c>
      <c r="P1544" s="138" t="s">
        <v>732</v>
      </c>
      <c r="Q1544" s="138" t="s">
        <v>708</v>
      </c>
      <c r="R1544" s="133">
        <v>5</v>
      </c>
      <c r="S1544" s="133" t="s">
        <v>79</v>
      </c>
    </row>
    <row r="1545" spans="13:19" s="133" customFormat="1" ht="12.75" hidden="1" x14ac:dyDescent="0.25">
      <c r="M1545" s="133" t="str">
        <f t="shared" si="48"/>
        <v>ubiegam sięŚląskieWilamowice_PL225</v>
      </c>
      <c r="N1545" s="133" t="s">
        <v>641</v>
      </c>
      <c r="O1545" s="137" t="str">
        <f t="shared" si="47"/>
        <v>Wilamowice_PL225</v>
      </c>
      <c r="P1545" s="138" t="s">
        <v>729</v>
      </c>
      <c r="Q1545" s="138" t="s">
        <v>655</v>
      </c>
      <c r="R1545" s="133">
        <v>5</v>
      </c>
      <c r="S1545" s="133" t="s">
        <v>79</v>
      </c>
    </row>
    <row r="1546" spans="13:19" s="133" customFormat="1" ht="12.75" hidden="1" x14ac:dyDescent="0.25">
      <c r="M1546" s="133" t="str">
        <f t="shared" si="48"/>
        <v>ubiegam sięŚląskieWłodowice_PL22B</v>
      </c>
      <c r="N1546" s="133" t="s">
        <v>641</v>
      </c>
      <c r="O1546" s="137" t="str">
        <f t="shared" si="47"/>
        <v>Włodowice_PL22B</v>
      </c>
      <c r="P1546" s="138" t="s">
        <v>734</v>
      </c>
      <c r="Q1546" s="138" t="s">
        <v>723</v>
      </c>
      <c r="R1546" s="133">
        <v>5</v>
      </c>
      <c r="S1546" s="133" t="s">
        <v>79</v>
      </c>
    </row>
    <row r="1547" spans="13:19" s="133" customFormat="1" ht="12.75" hidden="1" x14ac:dyDescent="0.25">
      <c r="M1547" s="133" t="str">
        <f t="shared" si="48"/>
        <v>ubiegam sięŚląskieWoźniki_PL228</v>
      </c>
      <c r="N1547" s="133" t="s">
        <v>641</v>
      </c>
      <c r="O1547" s="137" t="str">
        <f t="shared" si="47"/>
        <v>Woźniki_PL228</v>
      </c>
      <c r="P1547" s="138" t="s">
        <v>730</v>
      </c>
      <c r="Q1547" s="138" t="s">
        <v>673</v>
      </c>
      <c r="R1547" s="133">
        <v>5</v>
      </c>
      <c r="S1547" s="133" t="s">
        <v>79</v>
      </c>
    </row>
    <row r="1548" spans="13:19" s="133" customFormat="1" ht="12.75" hidden="1" x14ac:dyDescent="0.25">
      <c r="M1548" s="133" t="str">
        <f t="shared" si="48"/>
        <v>ubiegam sięŚląskieWręczyca Wielka_PL224</v>
      </c>
      <c r="N1548" s="133" t="s">
        <v>641</v>
      </c>
      <c r="O1548" s="137" t="str">
        <f t="shared" si="47"/>
        <v>Wręczyca Wielka_PL224</v>
      </c>
      <c r="P1548" s="138" t="s">
        <v>731</v>
      </c>
      <c r="Q1548" s="138" t="s">
        <v>700</v>
      </c>
      <c r="R1548" s="133">
        <v>5</v>
      </c>
      <c r="S1548" s="133" t="s">
        <v>79</v>
      </c>
    </row>
    <row r="1549" spans="13:19" s="133" customFormat="1" ht="12.75" hidden="1" x14ac:dyDescent="0.25">
      <c r="M1549" s="133" t="str">
        <f t="shared" si="48"/>
        <v>ubiegam sięŚląskieZbrosławice_PL228</v>
      </c>
      <c r="N1549" s="133" t="s">
        <v>641</v>
      </c>
      <c r="O1549" s="137" t="str">
        <f t="shared" si="47"/>
        <v>Zbrosławice_PL228</v>
      </c>
      <c r="P1549" s="138" t="s">
        <v>730</v>
      </c>
      <c r="Q1549" s="138" t="s">
        <v>678</v>
      </c>
      <c r="R1549" s="133">
        <v>5</v>
      </c>
      <c r="S1549" s="133" t="s">
        <v>79</v>
      </c>
    </row>
    <row r="1550" spans="13:19" s="133" customFormat="1" ht="12.75" hidden="1" x14ac:dyDescent="0.25">
      <c r="M1550" s="133" t="str">
        <f t="shared" si="48"/>
        <v>ubiegam sięŚląskieŻarki_PL224</v>
      </c>
      <c r="N1550" s="133" t="s">
        <v>641</v>
      </c>
      <c r="O1550" s="137" t="str">
        <f t="shared" si="47"/>
        <v>Żarki_PL224</v>
      </c>
      <c r="P1550" s="138" t="s">
        <v>731</v>
      </c>
      <c r="Q1550" s="138" t="s">
        <v>704</v>
      </c>
      <c r="R1550" s="133">
        <v>5</v>
      </c>
      <c r="S1550" s="133" t="s">
        <v>79</v>
      </c>
    </row>
    <row r="1551" spans="13:19" s="133" customFormat="1" ht="12.75" hidden="1" x14ac:dyDescent="0.25">
      <c r="M1551" s="133" t="str">
        <f t="shared" si="48"/>
        <v>ubiegam sięŚląskieŻarnowiec_PL22B</v>
      </c>
      <c r="N1551" s="133" t="s">
        <v>641</v>
      </c>
      <c r="O1551" s="137" t="str">
        <f t="shared" si="47"/>
        <v>Żarnowiec_PL22B</v>
      </c>
      <c r="P1551" s="138" t="s">
        <v>734</v>
      </c>
      <c r="Q1551" s="138" t="s">
        <v>724</v>
      </c>
      <c r="R1551" s="133">
        <v>5</v>
      </c>
      <c r="S1551" s="133" t="s">
        <v>79</v>
      </c>
    </row>
    <row r="1552" spans="13:19" s="133" customFormat="1" ht="12.75" hidden="1" x14ac:dyDescent="0.25">
      <c r="M1552" s="133" t="str">
        <f t="shared" si="48"/>
        <v>ubiegam sięŚwiętokrzyskieBaćkowice_PL332</v>
      </c>
      <c r="N1552" s="133" t="s">
        <v>1036</v>
      </c>
      <c r="O1552" s="137" t="str">
        <f t="shared" si="47"/>
        <v>Baćkowice_PL332</v>
      </c>
      <c r="P1552" s="138" t="s">
        <v>1123</v>
      </c>
      <c r="Q1552" s="138" t="s">
        <v>1090</v>
      </c>
      <c r="R1552" s="133">
        <v>5</v>
      </c>
      <c r="S1552" s="133" t="s">
        <v>79</v>
      </c>
    </row>
    <row r="1553" spans="13:19" s="133" customFormat="1" ht="12.75" hidden="1" x14ac:dyDescent="0.25">
      <c r="M1553" s="133" t="str">
        <f t="shared" si="48"/>
        <v>ubiegam sięŚwiętokrzyskieBałtów_PL331</v>
      </c>
      <c r="N1553" s="133" t="s">
        <v>1036</v>
      </c>
      <c r="O1553" s="137" t="str">
        <f t="shared" si="47"/>
        <v>Bałtów_PL331</v>
      </c>
      <c r="P1553" s="138" t="s">
        <v>1122</v>
      </c>
      <c r="Q1553" s="138" t="s">
        <v>1059</v>
      </c>
      <c r="R1553" s="133">
        <v>5</v>
      </c>
      <c r="S1553" s="133" t="s">
        <v>79</v>
      </c>
    </row>
    <row r="1554" spans="13:19" s="133" customFormat="1" ht="12.75" hidden="1" x14ac:dyDescent="0.25">
      <c r="M1554" s="133" t="str">
        <f t="shared" si="48"/>
        <v>ubiegam sięŚwiętokrzyskieBejsce_PL332</v>
      </c>
      <c r="N1554" s="133" t="s">
        <v>1036</v>
      </c>
      <c r="O1554" s="137" t="str">
        <f t="shared" si="47"/>
        <v>Bejsce_PL332</v>
      </c>
      <c r="P1554" s="138" t="s">
        <v>1123</v>
      </c>
      <c r="Q1554" s="138" t="s">
        <v>1086</v>
      </c>
      <c r="R1554" s="133">
        <v>5</v>
      </c>
      <c r="S1554" s="133" t="s">
        <v>79</v>
      </c>
    </row>
    <row r="1555" spans="13:19" s="133" customFormat="1" ht="12.75" hidden="1" x14ac:dyDescent="0.25">
      <c r="M1555" s="133" t="str">
        <f t="shared" si="48"/>
        <v>ubiegam sięŚwiętokrzyskieBieliny_PL331</v>
      </c>
      <c r="N1555" s="133" t="s">
        <v>1036</v>
      </c>
      <c r="O1555" s="137" t="str">
        <f t="shared" si="47"/>
        <v>Bieliny_PL331</v>
      </c>
      <c r="P1555" s="138" t="s">
        <v>1122</v>
      </c>
      <c r="Q1555" s="138" t="s">
        <v>1037</v>
      </c>
      <c r="R1555" s="133">
        <v>5</v>
      </c>
      <c r="S1555" s="133" t="s">
        <v>79</v>
      </c>
    </row>
    <row r="1556" spans="13:19" s="133" customFormat="1" ht="12.75" hidden="1" x14ac:dyDescent="0.25">
      <c r="M1556" s="133" t="str">
        <f t="shared" si="48"/>
        <v>ubiegam sięŚwiętokrzyskieBliżyn_PL331</v>
      </c>
      <c r="N1556" s="133" t="s">
        <v>1036</v>
      </c>
      <c r="O1556" s="137" t="str">
        <f t="shared" si="47"/>
        <v>Bliżyn_PL331</v>
      </c>
      <c r="P1556" s="138" t="s">
        <v>1122</v>
      </c>
      <c r="Q1556" s="138" t="s">
        <v>1063</v>
      </c>
      <c r="R1556" s="133">
        <v>5</v>
      </c>
      <c r="S1556" s="133" t="s">
        <v>79</v>
      </c>
    </row>
    <row r="1557" spans="13:19" s="133" customFormat="1" ht="12.75" hidden="1" x14ac:dyDescent="0.25">
      <c r="M1557" s="133" t="str">
        <f t="shared" si="48"/>
        <v>ubiegam sięŚwiętokrzyskieBodzentyn_PL331</v>
      </c>
      <c r="N1557" s="133" t="s">
        <v>1036</v>
      </c>
      <c r="O1557" s="137" t="str">
        <f t="shared" si="47"/>
        <v>Bodzentyn_PL331</v>
      </c>
      <c r="P1557" s="138" t="s">
        <v>1122</v>
      </c>
      <c r="Q1557" s="138" t="s">
        <v>1038</v>
      </c>
      <c r="R1557" s="133">
        <v>5</v>
      </c>
      <c r="S1557" s="133" t="s">
        <v>79</v>
      </c>
    </row>
    <row r="1558" spans="13:19" s="133" customFormat="1" ht="12.75" hidden="1" x14ac:dyDescent="0.25">
      <c r="M1558" s="133" t="str">
        <f t="shared" si="48"/>
        <v>ubiegam sięŚwiętokrzyskieBogoria_PL332</v>
      </c>
      <c r="N1558" s="133" t="s">
        <v>1036</v>
      </c>
      <c r="O1558" s="137" t="str">
        <f t="shared" si="47"/>
        <v>Bogoria_PL332</v>
      </c>
      <c r="P1558" s="138" t="s">
        <v>1123</v>
      </c>
      <c r="Q1558" s="138" t="s">
        <v>1110</v>
      </c>
      <c r="R1558" s="133">
        <v>5</v>
      </c>
      <c r="S1558" s="133" t="s">
        <v>79</v>
      </c>
    </row>
    <row r="1559" spans="13:19" s="133" customFormat="1" ht="12.75" hidden="1" x14ac:dyDescent="0.25">
      <c r="M1559" s="133" t="str">
        <f t="shared" si="48"/>
        <v>ubiegam sięŚwiętokrzyskieBrody_PL331</v>
      </c>
      <c r="N1559" s="133" t="s">
        <v>1036</v>
      </c>
      <c r="O1559" s="137" t="str">
        <f t="shared" si="47"/>
        <v>Brody_PL331</v>
      </c>
      <c r="P1559" s="138" t="s">
        <v>1122</v>
      </c>
      <c r="Q1559" s="138" t="s">
        <v>1066</v>
      </c>
      <c r="R1559" s="133">
        <v>5</v>
      </c>
      <c r="S1559" s="133" t="s">
        <v>79</v>
      </c>
    </row>
    <row r="1560" spans="13:19" s="133" customFormat="1" ht="12.75" hidden="1" x14ac:dyDescent="0.25">
      <c r="M1560" s="133" t="str">
        <f t="shared" si="48"/>
        <v>ubiegam sięŚwiętokrzyskieBusko-Zdrój_PL332</v>
      </c>
      <c r="N1560" s="133" t="s">
        <v>1036</v>
      </c>
      <c r="O1560" s="137" t="str">
        <f t="shared" si="47"/>
        <v>Busko-Zdrój_PL332</v>
      </c>
      <c r="P1560" s="138" t="s">
        <v>1123</v>
      </c>
      <c r="Q1560" s="138" t="s">
        <v>1069</v>
      </c>
      <c r="R1560" s="133">
        <v>5</v>
      </c>
      <c r="S1560" s="133" t="s">
        <v>79</v>
      </c>
    </row>
    <row r="1561" spans="13:19" s="133" customFormat="1" ht="12.75" hidden="1" x14ac:dyDescent="0.25">
      <c r="M1561" s="133" t="str">
        <f t="shared" si="48"/>
        <v>ubiegam sięŚwiętokrzyskieChęciny_PL331</v>
      </c>
      <c r="N1561" s="133" t="s">
        <v>1036</v>
      </c>
      <c r="O1561" s="137" t="str">
        <f t="shared" si="47"/>
        <v>Chęciny_PL331</v>
      </c>
      <c r="P1561" s="138" t="s">
        <v>1122</v>
      </c>
      <c r="Q1561" s="138" t="s">
        <v>1039</v>
      </c>
      <c r="R1561" s="133">
        <v>5</v>
      </c>
      <c r="S1561" s="133" t="s">
        <v>79</v>
      </c>
    </row>
    <row r="1562" spans="13:19" s="133" customFormat="1" ht="12.75" hidden="1" x14ac:dyDescent="0.25">
      <c r="M1562" s="133" t="str">
        <f t="shared" si="48"/>
        <v>ubiegam sięŚwiętokrzyskieChmielnik_PL331</v>
      </c>
      <c r="N1562" s="133" t="s">
        <v>1036</v>
      </c>
      <c r="O1562" s="137" t="str">
        <f t="shared" si="47"/>
        <v>Chmielnik_PL331</v>
      </c>
      <c r="P1562" s="138" t="s">
        <v>1122</v>
      </c>
      <c r="Q1562" s="138" t="s">
        <v>995</v>
      </c>
      <c r="R1562" s="133">
        <v>5</v>
      </c>
      <c r="S1562" s="133" t="s">
        <v>79</v>
      </c>
    </row>
    <row r="1563" spans="13:19" s="133" customFormat="1" ht="12.75" hidden="1" x14ac:dyDescent="0.25">
      <c r="M1563" s="133" t="str">
        <f t="shared" si="48"/>
        <v>ubiegam sięŚwiętokrzyskieCzarnocin_PL332</v>
      </c>
      <c r="N1563" s="133" t="s">
        <v>1036</v>
      </c>
      <c r="O1563" s="137" t="str">
        <f t="shared" si="47"/>
        <v>Czarnocin_PL332</v>
      </c>
      <c r="P1563" s="138" t="s">
        <v>1123</v>
      </c>
      <c r="Q1563" s="138" t="s">
        <v>160</v>
      </c>
      <c r="R1563" s="133">
        <v>5</v>
      </c>
      <c r="S1563" s="133" t="s">
        <v>79</v>
      </c>
    </row>
    <row r="1564" spans="13:19" s="133" customFormat="1" ht="12.75" hidden="1" x14ac:dyDescent="0.25">
      <c r="M1564" s="133" t="str">
        <f t="shared" si="48"/>
        <v>ubiegam sięŚwiętokrzyskieĆmielów_PL331</v>
      </c>
      <c r="N1564" s="133" t="s">
        <v>1036</v>
      </c>
      <c r="O1564" s="137" t="str">
        <f t="shared" si="47"/>
        <v>Ćmielów_PL331</v>
      </c>
      <c r="P1564" s="138" t="s">
        <v>1122</v>
      </c>
      <c r="Q1564" s="138" t="s">
        <v>1060</v>
      </c>
      <c r="R1564" s="133">
        <v>5</v>
      </c>
      <c r="S1564" s="133" t="s">
        <v>79</v>
      </c>
    </row>
    <row r="1565" spans="13:19" s="133" customFormat="1" ht="12.75" hidden="1" x14ac:dyDescent="0.25">
      <c r="M1565" s="133" t="str">
        <f t="shared" si="48"/>
        <v>ubiegam sięŚwiętokrzyskieDaleszyce_PL331</v>
      </c>
      <c r="N1565" s="133" t="s">
        <v>1036</v>
      </c>
      <c r="O1565" s="137" t="str">
        <f t="shared" si="47"/>
        <v>Daleszyce_PL331</v>
      </c>
      <c r="P1565" s="138" t="s">
        <v>1122</v>
      </c>
      <c r="Q1565" s="138" t="s">
        <v>1040</v>
      </c>
      <c r="R1565" s="133">
        <v>5</v>
      </c>
      <c r="S1565" s="133" t="s">
        <v>79</v>
      </c>
    </row>
    <row r="1566" spans="13:19" s="133" customFormat="1" ht="12.75" hidden="1" x14ac:dyDescent="0.25">
      <c r="M1566" s="133" t="str">
        <f t="shared" si="48"/>
        <v>ubiegam sięŚwiętokrzyskieDwikozy_PL332</v>
      </c>
      <c r="N1566" s="133" t="s">
        <v>1036</v>
      </c>
      <c r="O1566" s="137" t="str">
        <f t="shared" si="47"/>
        <v>Dwikozy_PL332</v>
      </c>
      <c r="P1566" s="138" t="s">
        <v>1123</v>
      </c>
      <c r="Q1566" s="138" t="s">
        <v>1102</v>
      </c>
      <c r="R1566" s="133">
        <v>5</v>
      </c>
      <c r="S1566" s="133" t="s">
        <v>79</v>
      </c>
    </row>
    <row r="1567" spans="13:19" s="133" customFormat="1" ht="12.75" hidden="1" x14ac:dyDescent="0.25">
      <c r="M1567" s="133" t="str">
        <f t="shared" si="48"/>
        <v>ubiegam sięŚwiętokrzyskieDziałoszyce_PL332</v>
      </c>
      <c r="N1567" s="133" t="s">
        <v>1036</v>
      </c>
      <c r="O1567" s="137" t="str">
        <f t="shared" si="47"/>
        <v>Działoszyce_PL332</v>
      </c>
      <c r="P1567" s="138" t="s">
        <v>1123</v>
      </c>
      <c r="Q1567" s="138" t="s">
        <v>1097</v>
      </c>
      <c r="R1567" s="133">
        <v>5</v>
      </c>
      <c r="S1567" s="133" t="s">
        <v>79</v>
      </c>
    </row>
    <row r="1568" spans="13:19" s="133" customFormat="1" ht="12.75" hidden="1" x14ac:dyDescent="0.25">
      <c r="M1568" s="133" t="str">
        <f t="shared" si="48"/>
        <v>ubiegam sięŚwiętokrzyskieFałków_PL331</v>
      </c>
      <c r="N1568" s="133" t="s">
        <v>1036</v>
      </c>
      <c r="O1568" s="137" t="str">
        <f t="shared" si="47"/>
        <v>Fałków_PL331</v>
      </c>
      <c r="P1568" s="138" t="s">
        <v>1122</v>
      </c>
      <c r="Q1568" s="138" t="s">
        <v>1052</v>
      </c>
      <c r="R1568" s="133">
        <v>5</v>
      </c>
      <c r="S1568" s="133" t="s">
        <v>79</v>
      </c>
    </row>
    <row r="1569" spans="13:19" s="133" customFormat="1" ht="12.75" hidden="1" x14ac:dyDescent="0.25">
      <c r="M1569" s="133" t="str">
        <f t="shared" si="48"/>
        <v>ubiegam sięŚwiętokrzyskieGnojno_PL332</v>
      </c>
      <c r="N1569" s="133" t="s">
        <v>1036</v>
      </c>
      <c r="O1569" s="137" t="str">
        <f t="shared" si="47"/>
        <v>Gnojno_PL332</v>
      </c>
      <c r="P1569" s="138" t="s">
        <v>1123</v>
      </c>
      <c r="Q1569" s="138" t="s">
        <v>1070</v>
      </c>
      <c r="R1569" s="133">
        <v>5</v>
      </c>
      <c r="S1569" s="133" t="s">
        <v>79</v>
      </c>
    </row>
    <row r="1570" spans="13:19" s="133" customFormat="1" ht="12.75" hidden="1" x14ac:dyDescent="0.25">
      <c r="M1570" s="133" t="str">
        <f t="shared" si="48"/>
        <v>ubiegam sięŚwiętokrzyskieGowarczów_PL331</v>
      </c>
      <c r="N1570" s="133" t="s">
        <v>1036</v>
      </c>
      <c r="O1570" s="137" t="str">
        <f t="shared" si="47"/>
        <v>Gowarczów_PL331</v>
      </c>
      <c r="P1570" s="138" t="s">
        <v>1122</v>
      </c>
      <c r="Q1570" s="138" t="s">
        <v>1053</v>
      </c>
      <c r="R1570" s="133">
        <v>5</v>
      </c>
      <c r="S1570" s="133" t="s">
        <v>79</v>
      </c>
    </row>
    <row r="1571" spans="13:19" s="133" customFormat="1" ht="12.75" hidden="1" x14ac:dyDescent="0.25">
      <c r="M1571" s="133" t="str">
        <f t="shared" si="48"/>
        <v>ubiegam sięŚwiętokrzyskieGórno_PL331</v>
      </c>
      <c r="N1571" s="133" t="s">
        <v>1036</v>
      </c>
      <c r="O1571" s="137" t="str">
        <f t="shared" si="47"/>
        <v>Górno_PL331</v>
      </c>
      <c r="P1571" s="138" t="s">
        <v>1122</v>
      </c>
      <c r="Q1571" s="138" t="s">
        <v>1041</v>
      </c>
      <c r="R1571" s="133">
        <v>5</v>
      </c>
      <c r="S1571" s="133" t="s">
        <v>79</v>
      </c>
    </row>
    <row r="1572" spans="13:19" s="133" customFormat="1" ht="12.75" hidden="1" x14ac:dyDescent="0.25">
      <c r="M1572" s="133" t="str">
        <f t="shared" si="48"/>
        <v>ubiegam sięŚwiętokrzyskieImielno_PL332</v>
      </c>
      <c r="N1572" s="133" t="s">
        <v>1036</v>
      </c>
      <c r="O1572" s="137" t="str">
        <f t="shared" si="47"/>
        <v>Imielno_PL332</v>
      </c>
      <c r="P1572" s="138" t="s">
        <v>1123</v>
      </c>
      <c r="Q1572" s="138" t="s">
        <v>1077</v>
      </c>
      <c r="R1572" s="133">
        <v>5</v>
      </c>
      <c r="S1572" s="133" t="s">
        <v>79</v>
      </c>
    </row>
    <row r="1573" spans="13:19" s="133" customFormat="1" ht="12.75" hidden="1" x14ac:dyDescent="0.25">
      <c r="M1573" s="133" t="str">
        <f t="shared" si="48"/>
        <v>ubiegam sięŚwiętokrzyskieIwaniska_PL332</v>
      </c>
      <c r="N1573" s="133" t="s">
        <v>1036</v>
      </c>
      <c r="O1573" s="137" t="str">
        <f t="shared" si="47"/>
        <v>Iwaniska_PL332</v>
      </c>
      <c r="P1573" s="138" t="s">
        <v>1123</v>
      </c>
      <c r="Q1573" s="138" t="s">
        <v>1091</v>
      </c>
      <c r="R1573" s="133">
        <v>5</v>
      </c>
      <c r="S1573" s="133" t="s">
        <v>79</v>
      </c>
    </row>
    <row r="1574" spans="13:19" s="133" customFormat="1" ht="12.75" hidden="1" x14ac:dyDescent="0.25">
      <c r="M1574" s="133" t="str">
        <f t="shared" si="48"/>
        <v>ubiegam sięŚwiętokrzyskieJędrzejów_PL332</v>
      </c>
      <c r="N1574" s="133" t="s">
        <v>1036</v>
      </c>
      <c r="O1574" s="137" t="str">
        <f t="shared" si="47"/>
        <v>Jędrzejów_PL332</v>
      </c>
      <c r="P1574" s="138" t="s">
        <v>1123</v>
      </c>
      <c r="Q1574" s="138" t="s">
        <v>1078</v>
      </c>
      <c r="R1574" s="133">
        <v>5</v>
      </c>
      <c r="S1574" s="133" t="s">
        <v>79</v>
      </c>
    </row>
    <row r="1575" spans="13:19" s="133" customFormat="1" ht="12.75" hidden="1" x14ac:dyDescent="0.25">
      <c r="M1575" s="133" t="str">
        <f t="shared" si="48"/>
        <v>ubiegam sięŚwiętokrzyskieKazimierza Wielka_PL332</v>
      </c>
      <c r="N1575" s="133" t="s">
        <v>1036</v>
      </c>
      <c r="O1575" s="137" t="str">
        <f t="shared" si="47"/>
        <v>Kazimierza Wielka_PL332</v>
      </c>
      <c r="P1575" s="138" t="s">
        <v>1123</v>
      </c>
      <c r="Q1575" s="138" t="s">
        <v>1087</v>
      </c>
      <c r="R1575" s="133">
        <v>5</v>
      </c>
      <c r="S1575" s="133" t="s">
        <v>79</v>
      </c>
    </row>
    <row r="1576" spans="13:19" s="133" customFormat="1" ht="12.75" hidden="1" x14ac:dyDescent="0.25">
      <c r="M1576" s="133" t="str">
        <f t="shared" si="48"/>
        <v>ubiegam sięŚwiętokrzyskieKije_PL332</v>
      </c>
      <c r="N1576" s="133" t="s">
        <v>1036</v>
      </c>
      <c r="O1576" s="137" t="str">
        <f t="shared" si="47"/>
        <v>Kije_PL332</v>
      </c>
      <c r="P1576" s="138" t="s">
        <v>1123</v>
      </c>
      <c r="Q1576" s="138" t="s">
        <v>1098</v>
      </c>
      <c r="R1576" s="133">
        <v>5</v>
      </c>
      <c r="S1576" s="133" t="s">
        <v>79</v>
      </c>
    </row>
    <row r="1577" spans="13:19" s="133" customFormat="1" ht="12.75" hidden="1" x14ac:dyDescent="0.25">
      <c r="M1577" s="133" t="str">
        <f t="shared" si="48"/>
        <v>ubiegam sięŚwiętokrzyskieKlimontów_PL332</v>
      </c>
      <c r="N1577" s="133" t="s">
        <v>1036</v>
      </c>
      <c r="O1577" s="137" t="str">
        <f t="shared" si="47"/>
        <v>Klimontów_PL332</v>
      </c>
      <c r="P1577" s="138" t="s">
        <v>1123</v>
      </c>
      <c r="Q1577" s="138" t="s">
        <v>1103</v>
      </c>
      <c r="R1577" s="133">
        <v>5</v>
      </c>
      <c r="S1577" s="133" t="s">
        <v>79</v>
      </c>
    </row>
    <row r="1578" spans="13:19" s="133" customFormat="1" ht="12.75" hidden="1" x14ac:dyDescent="0.25">
      <c r="M1578" s="133" t="str">
        <f t="shared" si="48"/>
        <v>ubiegam sięŚwiętokrzyskieKluczewsko_PL332</v>
      </c>
      <c r="N1578" s="133" t="s">
        <v>1036</v>
      </c>
      <c r="O1578" s="137" t="str">
        <f t="shared" si="47"/>
        <v>Kluczewsko_PL332</v>
      </c>
      <c r="P1578" s="138" t="s">
        <v>1123</v>
      </c>
      <c r="Q1578" s="138" t="s">
        <v>1116</v>
      </c>
      <c r="R1578" s="133">
        <v>5</v>
      </c>
      <c r="S1578" s="133" t="s">
        <v>79</v>
      </c>
    </row>
    <row r="1579" spans="13:19" s="133" customFormat="1" ht="12.75" hidden="1" x14ac:dyDescent="0.25">
      <c r="M1579" s="133" t="str">
        <f t="shared" si="48"/>
        <v>ubiegam sięŚwiętokrzyskieKoprzywnica_PL332</v>
      </c>
      <c r="N1579" s="133" t="s">
        <v>1036</v>
      </c>
      <c r="O1579" s="137" t="str">
        <f t="shared" si="47"/>
        <v>Koprzywnica_PL332</v>
      </c>
      <c r="P1579" s="138" t="s">
        <v>1123</v>
      </c>
      <c r="Q1579" s="138" t="s">
        <v>1104</v>
      </c>
      <c r="R1579" s="133">
        <v>5</v>
      </c>
      <c r="S1579" s="133" t="s">
        <v>79</v>
      </c>
    </row>
    <row r="1580" spans="13:19" s="133" customFormat="1" ht="12.75" hidden="1" x14ac:dyDescent="0.25">
      <c r="M1580" s="133" t="str">
        <f t="shared" si="48"/>
        <v>ubiegam sięŚwiętokrzyskieKrasocin_PL332</v>
      </c>
      <c r="N1580" s="133" t="s">
        <v>1036</v>
      </c>
      <c r="O1580" s="137" t="str">
        <f t="shared" si="47"/>
        <v>Krasocin_PL332</v>
      </c>
      <c r="P1580" s="138" t="s">
        <v>1123</v>
      </c>
      <c r="Q1580" s="138" t="s">
        <v>1117</v>
      </c>
      <c r="R1580" s="133">
        <v>5</v>
      </c>
      <c r="S1580" s="133" t="s">
        <v>79</v>
      </c>
    </row>
    <row r="1581" spans="13:19" s="133" customFormat="1" ht="12.75" hidden="1" x14ac:dyDescent="0.25">
      <c r="M1581" s="133" t="str">
        <f t="shared" si="48"/>
        <v>ubiegam sięŚwiętokrzyskieKunów_PL331</v>
      </c>
      <c r="N1581" s="133" t="s">
        <v>1036</v>
      </c>
      <c r="O1581" s="137" t="str">
        <f t="shared" si="47"/>
        <v>Kunów_PL331</v>
      </c>
      <c r="P1581" s="138" t="s">
        <v>1122</v>
      </c>
      <c r="Q1581" s="138" t="s">
        <v>1061</v>
      </c>
      <c r="R1581" s="133">
        <v>5</v>
      </c>
      <c r="S1581" s="133" t="s">
        <v>79</v>
      </c>
    </row>
    <row r="1582" spans="13:19" s="133" customFormat="1" ht="12.75" hidden="1" x14ac:dyDescent="0.25">
      <c r="M1582" s="133" t="str">
        <f t="shared" si="48"/>
        <v>ubiegam sięŚwiętokrzyskieLipnik_PL332</v>
      </c>
      <c r="N1582" s="133" t="s">
        <v>1036</v>
      </c>
      <c r="O1582" s="137" t="str">
        <f t="shared" si="47"/>
        <v>Lipnik_PL332</v>
      </c>
      <c r="P1582" s="138" t="s">
        <v>1123</v>
      </c>
      <c r="Q1582" s="138" t="s">
        <v>1092</v>
      </c>
      <c r="R1582" s="133">
        <v>5</v>
      </c>
      <c r="S1582" s="133" t="s">
        <v>79</v>
      </c>
    </row>
    <row r="1583" spans="13:19" s="133" customFormat="1" ht="12.75" hidden="1" x14ac:dyDescent="0.25">
      <c r="M1583" s="133" t="str">
        <f t="shared" si="48"/>
        <v>ubiegam sięŚwiętokrzyskieŁagów_PL331</v>
      </c>
      <c r="N1583" s="133" t="s">
        <v>1036</v>
      </c>
      <c r="O1583" s="137" t="str">
        <f t="shared" si="47"/>
        <v>Łagów_PL331</v>
      </c>
      <c r="P1583" s="138" t="s">
        <v>1122</v>
      </c>
      <c r="Q1583" s="138" t="s">
        <v>1042</v>
      </c>
      <c r="R1583" s="133">
        <v>5</v>
      </c>
      <c r="S1583" s="133" t="s">
        <v>79</v>
      </c>
    </row>
    <row r="1584" spans="13:19" s="133" customFormat="1" ht="12.75" hidden="1" x14ac:dyDescent="0.25">
      <c r="M1584" s="133" t="str">
        <f t="shared" si="48"/>
        <v>ubiegam sięŚwiętokrzyskieŁączna_PL331</v>
      </c>
      <c r="N1584" s="133" t="s">
        <v>1036</v>
      </c>
      <c r="O1584" s="137" t="str">
        <f t="shared" si="47"/>
        <v>Łączna_PL331</v>
      </c>
      <c r="P1584" s="138" t="s">
        <v>1122</v>
      </c>
      <c r="Q1584" s="138" t="s">
        <v>1064</v>
      </c>
      <c r="R1584" s="133">
        <v>5</v>
      </c>
      <c r="S1584" s="133" t="s">
        <v>79</v>
      </c>
    </row>
    <row r="1585" spans="13:19" s="133" customFormat="1" ht="12.75" hidden="1" x14ac:dyDescent="0.25">
      <c r="M1585" s="133" t="str">
        <f t="shared" si="48"/>
        <v>ubiegam sięŚwiętokrzyskieŁoniów_PL332</v>
      </c>
      <c r="N1585" s="133" t="s">
        <v>1036</v>
      </c>
      <c r="O1585" s="137" t="str">
        <f t="shared" si="47"/>
        <v>Łoniów_PL332</v>
      </c>
      <c r="P1585" s="138" t="s">
        <v>1123</v>
      </c>
      <c r="Q1585" s="138" t="s">
        <v>1105</v>
      </c>
      <c r="R1585" s="133">
        <v>5</v>
      </c>
      <c r="S1585" s="133" t="s">
        <v>79</v>
      </c>
    </row>
    <row r="1586" spans="13:19" s="133" customFormat="1" ht="12.75" hidden="1" x14ac:dyDescent="0.25">
      <c r="M1586" s="133" t="str">
        <f t="shared" si="48"/>
        <v>ubiegam sięŚwiętokrzyskieŁopuszno_PL331</v>
      </c>
      <c r="N1586" s="133" t="s">
        <v>1036</v>
      </c>
      <c r="O1586" s="137" t="str">
        <f t="shared" si="47"/>
        <v>Łopuszno_PL331</v>
      </c>
      <c r="P1586" s="138" t="s">
        <v>1122</v>
      </c>
      <c r="Q1586" s="138" t="s">
        <v>1043</v>
      </c>
      <c r="R1586" s="133">
        <v>5</v>
      </c>
      <c r="S1586" s="133" t="s">
        <v>79</v>
      </c>
    </row>
    <row r="1587" spans="13:19" s="133" customFormat="1" ht="12.75" hidden="1" x14ac:dyDescent="0.25">
      <c r="M1587" s="133" t="str">
        <f t="shared" si="48"/>
        <v>ubiegam sięŚwiętokrzyskieŁubnice_PL332</v>
      </c>
      <c r="N1587" s="133" t="s">
        <v>1036</v>
      </c>
      <c r="O1587" s="137" t="str">
        <f t="shared" si="47"/>
        <v>Łubnice_PL332</v>
      </c>
      <c r="P1587" s="138" t="s">
        <v>1123</v>
      </c>
      <c r="Q1587" s="138" t="s">
        <v>233</v>
      </c>
      <c r="R1587" s="133">
        <v>5</v>
      </c>
      <c r="S1587" s="133" t="s">
        <v>79</v>
      </c>
    </row>
    <row r="1588" spans="13:19" s="133" customFormat="1" ht="12.75" hidden="1" x14ac:dyDescent="0.25">
      <c r="M1588" s="133" t="str">
        <f t="shared" si="48"/>
        <v>ubiegam sięŚwiętokrzyskieMałogoszcz_PL332</v>
      </c>
      <c r="N1588" s="133" t="s">
        <v>1036</v>
      </c>
      <c r="O1588" s="137" t="str">
        <f t="shared" si="47"/>
        <v>Małogoszcz_PL332</v>
      </c>
      <c r="P1588" s="138" t="s">
        <v>1123</v>
      </c>
      <c r="Q1588" s="138" t="s">
        <v>1079</v>
      </c>
      <c r="R1588" s="133">
        <v>5</v>
      </c>
      <c r="S1588" s="133" t="s">
        <v>79</v>
      </c>
    </row>
    <row r="1589" spans="13:19" s="133" customFormat="1" ht="12.75" hidden="1" x14ac:dyDescent="0.25">
      <c r="M1589" s="133" t="str">
        <f t="shared" si="48"/>
        <v>ubiegam sięŚwiętokrzyskieMichałów_PL332</v>
      </c>
      <c r="N1589" s="133" t="s">
        <v>1036</v>
      </c>
      <c r="O1589" s="137" t="str">
        <f t="shared" si="47"/>
        <v>Michałów_PL332</v>
      </c>
      <c r="P1589" s="138" t="s">
        <v>1123</v>
      </c>
      <c r="Q1589" s="138" t="s">
        <v>1099</v>
      </c>
      <c r="R1589" s="133">
        <v>5</v>
      </c>
      <c r="S1589" s="133" t="s">
        <v>79</v>
      </c>
    </row>
    <row r="1590" spans="13:19" s="133" customFormat="1" ht="12.75" hidden="1" x14ac:dyDescent="0.25">
      <c r="M1590" s="133" t="str">
        <f t="shared" si="48"/>
        <v>ubiegam sięŚwiętokrzyskieMiedziana Góra_PL331</v>
      </c>
      <c r="N1590" s="133" t="s">
        <v>1036</v>
      </c>
      <c r="O1590" s="137" t="str">
        <f t="shared" si="47"/>
        <v>Miedziana Góra_PL331</v>
      </c>
      <c r="P1590" s="138" t="s">
        <v>1122</v>
      </c>
      <c r="Q1590" s="138" t="s">
        <v>1044</v>
      </c>
      <c r="R1590" s="133">
        <v>5</v>
      </c>
      <c r="S1590" s="133" t="s">
        <v>79</v>
      </c>
    </row>
    <row r="1591" spans="13:19" s="133" customFormat="1" ht="12.75" hidden="1" x14ac:dyDescent="0.25">
      <c r="M1591" s="133" t="str">
        <f t="shared" si="48"/>
        <v>ubiegam sięŚwiętokrzyskieMirzec_PL331</v>
      </c>
      <c r="N1591" s="133" t="s">
        <v>1036</v>
      </c>
      <c r="O1591" s="137" t="str">
        <f t="shared" si="47"/>
        <v>Mirzec_PL331</v>
      </c>
      <c r="P1591" s="138" t="s">
        <v>1122</v>
      </c>
      <c r="Q1591" s="138" t="s">
        <v>1067</v>
      </c>
      <c r="R1591" s="133">
        <v>5</v>
      </c>
      <c r="S1591" s="133" t="s">
        <v>79</v>
      </c>
    </row>
    <row r="1592" spans="13:19" s="133" customFormat="1" ht="12.75" hidden="1" x14ac:dyDescent="0.25">
      <c r="M1592" s="133" t="str">
        <f t="shared" si="48"/>
        <v>ubiegam sięŚwiętokrzyskieMniów_PL331</v>
      </c>
      <c r="N1592" s="133" t="s">
        <v>1036</v>
      </c>
      <c r="O1592" s="137" t="str">
        <f t="shared" si="47"/>
        <v>Mniów_PL331</v>
      </c>
      <c r="P1592" s="138" t="s">
        <v>1122</v>
      </c>
      <c r="Q1592" s="138" t="s">
        <v>1045</v>
      </c>
      <c r="R1592" s="133">
        <v>5</v>
      </c>
      <c r="S1592" s="133" t="s">
        <v>79</v>
      </c>
    </row>
    <row r="1593" spans="13:19" s="133" customFormat="1" ht="12.75" hidden="1" x14ac:dyDescent="0.25">
      <c r="M1593" s="133" t="str">
        <f t="shared" si="48"/>
        <v>ubiegam sięŚwiętokrzyskieMorawica_PL331</v>
      </c>
      <c r="N1593" s="133" t="s">
        <v>1036</v>
      </c>
      <c r="O1593" s="137" t="str">
        <f t="shared" si="47"/>
        <v>Morawica_PL331</v>
      </c>
      <c r="P1593" s="138" t="s">
        <v>1122</v>
      </c>
      <c r="Q1593" s="138" t="s">
        <v>1046</v>
      </c>
      <c r="R1593" s="133">
        <v>5</v>
      </c>
      <c r="S1593" s="133" t="s">
        <v>79</v>
      </c>
    </row>
    <row r="1594" spans="13:19" s="133" customFormat="1" ht="12.75" hidden="1" x14ac:dyDescent="0.25">
      <c r="M1594" s="133" t="str">
        <f t="shared" si="48"/>
        <v>ubiegam sięŚwiętokrzyskieMoskorzew_PL332</v>
      </c>
      <c r="N1594" s="133" t="s">
        <v>1036</v>
      </c>
      <c r="O1594" s="137" t="str">
        <f t="shared" si="47"/>
        <v>Moskorzew_PL332</v>
      </c>
      <c r="P1594" s="138" t="s">
        <v>1123</v>
      </c>
      <c r="Q1594" s="138" t="s">
        <v>1118</v>
      </c>
      <c r="R1594" s="133">
        <v>5</v>
      </c>
      <c r="S1594" s="133" t="s">
        <v>79</v>
      </c>
    </row>
    <row r="1595" spans="13:19" s="133" customFormat="1" ht="12.75" hidden="1" x14ac:dyDescent="0.25">
      <c r="M1595" s="133" t="str">
        <f t="shared" si="48"/>
        <v>ubiegam sięŚwiętokrzyskieNagłowice_PL332</v>
      </c>
      <c r="N1595" s="133" t="s">
        <v>1036</v>
      </c>
      <c r="O1595" s="137" t="str">
        <f t="shared" si="47"/>
        <v>Nagłowice_PL332</v>
      </c>
      <c r="P1595" s="138" t="s">
        <v>1123</v>
      </c>
      <c r="Q1595" s="138" t="s">
        <v>1080</v>
      </c>
      <c r="R1595" s="133">
        <v>5</v>
      </c>
      <c r="S1595" s="133" t="s">
        <v>79</v>
      </c>
    </row>
    <row r="1596" spans="13:19" s="133" customFormat="1" ht="12.75" hidden="1" x14ac:dyDescent="0.25">
      <c r="M1596" s="133" t="str">
        <f t="shared" si="48"/>
        <v>ubiegam sięŚwiętokrzyskieNowa Słupia_PL331</v>
      </c>
      <c r="N1596" s="133" t="s">
        <v>1036</v>
      </c>
      <c r="O1596" s="137" t="str">
        <f t="shared" si="47"/>
        <v>Nowa Słupia_PL331</v>
      </c>
      <c r="P1596" s="138" t="s">
        <v>1122</v>
      </c>
      <c r="Q1596" s="138" t="s">
        <v>1047</v>
      </c>
      <c r="R1596" s="133">
        <v>5</v>
      </c>
      <c r="S1596" s="133" t="s">
        <v>79</v>
      </c>
    </row>
    <row r="1597" spans="13:19" s="133" customFormat="1" ht="12.75" hidden="1" x14ac:dyDescent="0.25">
      <c r="M1597" s="133" t="str">
        <f t="shared" si="48"/>
        <v>ubiegam sięŚwiętokrzyskieNowy Korczyn_PL332</v>
      </c>
      <c r="N1597" s="133" t="s">
        <v>1036</v>
      </c>
      <c r="O1597" s="137" t="str">
        <f t="shared" si="47"/>
        <v>Nowy Korczyn_PL332</v>
      </c>
      <c r="P1597" s="138" t="s">
        <v>1123</v>
      </c>
      <c r="Q1597" s="138" t="s">
        <v>1071</v>
      </c>
      <c r="R1597" s="133">
        <v>5</v>
      </c>
      <c r="S1597" s="133" t="s">
        <v>79</v>
      </c>
    </row>
    <row r="1598" spans="13:19" s="133" customFormat="1" ht="12.75" hidden="1" x14ac:dyDescent="0.25">
      <c r="M1598" s="133" t="str">
        <f t="shared" si="48"/>
        <v>ubiegam sięŚwiętokrzyskieObrazów_PL332</v>
      </c>
      <c r="N1598" s="133" t="s">
        <v>1036</v>
      </c>
      <c r="O1598" s="137" t="str">
        <f t="shared" si="47"/>
        <v>Obrazów_PL332</v>
      </c>
      <c r="P1598" s="138" t="s">
        <v>1123</v>
      </c>
      <c r="Q1598" s="138" t="s">
        <v>1106</v>
      </c>
      <c r="R1598" s="133">
        <v>5</v>
      </c>
      <c r="S1598" s="133" t="s">
        <v>79</v>
      </c>
    </row>
    <row r="1599" spans="13:19" s="133" customFormat="1" ht="12.75" hidden="1" x14ac:dyDescent="0.25">
      <c r="M1599" s="133" t="str">
        <f t="shared" si="48"/>
        <v>ubiegam sięŚwiętokrzyskieOksa_PL332</v>
      </c>
      <c r="N1599" s="133" t="s">
        <v>1036</v>
      </c>
      <c r="O1599" s="137" t="str">
        <f t="shared" si="47"/>
        <v>Oksa_PL332</v>
      </c>
      <c r="P1599" s="138" t="s">
        <v>1123</v>
      </c>
      <c r="Q1599" s="138" t="s">
        <v>1081</v>
      </c>
      <c r="R1599" s="133">
        <v>5</v>
      </c>
      <c r="S1599" s="133" t="s">
        <v>79</v>
      </c>
    </row>
    <row r="1600" spans="13:19" s="133" customFormat="1" ht="12.75" hidden="1" x14ac:dyDescent="0.25">
      <c r="M1600" s="133" t="str">
        <f t="shared" si="48"/>
        <v>ubiegam sięŚwiętokrzyskieOleśnica_PL332</v>
      </c>
      <c r="N1600" s="133" t="s">
        <v>1036</v>
      </c>
      <c r="O1600" s="137" t="str">
        <f t="shared" si="47"/>
        <v>Oleśnica_PL332</v>
      </c>
      <c r="P1600" s="138" t="s">
        <v>1123</v>
      </c>
      <c r="Q1600" s="138" t="s">
        <v>1111</v>
      </c>
      <c r="R1600" s="133">
        <v>5</v>
      </c>
      <c r="S1600" s="133" t="s">
        <v>79</v>
      </c>
    </row>
    <row r="1601" spans="13:19" s="133" customFormat="1" ht="12.75" hidden="1" x14ac:dyDescent="0.25">
      <c r="M1601" s="133" t="str">
        <f t="shared" si="48"/>
        <v>ubiegam sięŚwiętokrzyskieOpatowiec_PL332</v>
      </c>
      <c r="N1601" s="133" t="s">
        <v>1036</v>
      </c>
      <c r="O1601" s="137" t="str">
        <f t="shared" si="47"/>
        <v>Opatowiec_PL332</v>
      </c>
      <c r="P1601" s="138" t="s">
        <v>1123</v>
      </c>
      <c r="Q1601" s="138" t="s">
        <v>1088</v>
      </c>
      <c r="R1601" s="133">
        <v>5</v>
      </c>
      <c r="S1601" s="133" t="s">
        <v>79</v>
      </c>
    </row>
    <row r="1602" spans="13:19" s="133" customFormat="1" ht="12.75" hidden="1" x14ac:dyDescent="0.25">
      <c r="M1602" s="133" t="str">
        <f t="shared" si="48"/>
        <v>ubiegam sięŚwiętokrzyskieOsiek_PL332</v>
      </c>
      <c r="N1602" s="133" t="s">
        <v>1036</v>
      </c>
      <c r="O1602" s="137" t="str">
        <f t="shared" si="47"/>
        <v>Osiek_PL332</v>
      </c>
      <c r="P1602" s="138" t="s">
        <v>1123</v>
      </c>
      <c r="Q1602" s="138" t="s">
        <v>1112</v>
      </c>
      <c r="R1602" s="133">
        <v>5</v>
      </c>
      <c r="S1602" s="133" t="s">
        <v>79</v>
      </c>
    </row>
    <row r="1603" spans="13:19" s="133" customFormat="1" ht="12.75" hidden="1" x14ac:dyDescent="0.25">
      <c r="M1603" s="133" t="str">
        <f t="shared" si="48"/>
        <v>ubiegam sięŚwiętokrzyskieOżarów_PL332</v>
      </c>
      <c r="N1603" s="133" t="s">
        <v>1036</v>
      </c>
      <c r="O1603" s="137" t="str">
        <f t="shared" si="47"/>
        <v>Ożarów_PL332</v>
      </c>
      <c r="P1603" s="138" t="s">
        <v>1123</v>
      </c>
      <c r="Q1603" s="138" t="s">
        <v>1093</v>
      </c>
      <c r="R1603" s="133">
        <v>5</v>
      </c>
      <c r="S1603" s="133" t="s">
        <v>79</v>
      </c>
    </row>
    <row r="1604" spans="13:19" s="133" customFormat="1" ht="12.75" hidden="1" x14ac:dyDescent="0.25">
      <c r="M1604" s="133" t="str">
        <f t="shared" si="48"/>
        <v>ubiegam sięŚwiętokrzyskiePacanów_PL332</v>
      </c>
      <c r="N1604" s="133" t="s">
        <v>1036</v>
      </c>
      <c r="O1604" s="137" t="str">
        <f t="shared" si="47"/>
        <v>Pacanów_PL332</v>
      </c>
      <c r="P1604" s="138" t="s">
        <v>1123</v>
      </c>
      <c r="Q1604" s="138" t="s">
        <v>1072</v>
      </c>
      <c r="R1604" s="133">
        <v>5</v>
      </c>
      <c r="S1604" s="133" t="s">
        <v>79</v>
      </c>
    </row>
    <row r="1605" spans="13:19" s="133" customFormat="1" ht="12.75" hidden="1" x14ac:dyDescent="0.25">
      <c r="M1605" s="133" t="str">
        <f t="shared" si="48"/>
        <v>ubiegam sięŚwiętokrzyskiePawłów_PL331</v>
      </c>
      <c r="N1605" s="133" t="s">
        <v>1036</v>
      </c>
      <c r="O1605" s="137" t="str">
        <f t="shared" ref="O1605:O1668" si="49">Q1605&amp;P1605</f>
        <v>Pawłów_PL331</v>
      </c>
      <c r="P1605" s="138" t="s">
        <v>1122</v>
      </c>
      <c r="Q1605" s="138" t="s">
        <v>1068</v>
      </c>
      <c r="R1605" s="133">
        <v>5</v>
      </c>
      <c r="S1605" s="133" t="s">
        <v>79</v>
      </c>
    </row>
    <row r="1606" spans="13:19" s="133" customFormat="1" ht="12.75" hidden="1" x14ac:dyDescent="0.25">
      <c r="M1606" s="133" t="str">
        <f t="shared" ref="M1606:M1669" si="50">S1606&amp;N1606&amp;O1606</f>
        <v>ubiegam sięŚwiętokrzyskiePiekoszów_PL331</v>
      </c>
      <c r="N1606" s="133" t="s">
        <v>1036</v>
      </c>
      <c r="O1606" s="137" t="str">
        <f t="shared" si="49"/>
        <v>Piekoszów_PL331</v>
      </c>
      <c r="P1606" s="138" t="s">
        <v>1122</v>
      </c>
      <c r="Q1606" s="138" t="s">
        <v>1048</v>
      </c>
      <c r="R1606" s="133">
        <v>5</v>
      </c>
      <c r="S1606" s="133" t="s">
        <v>79</v>
      </c>
    </row>
    <row r="1607" spans="13:19" s="133" customFormat="1" ht="12.75" hidden="1" x14ac:dyDescent="0.25">
      <c r="M1607" s="133" t="str">
        <f t="shared" si="50"/>
        <v>ubiegam sięŚwiętokrzyskiePierzchnica_PL331</v>
      </c>
      <c r="N1607" s="133" t="s">
        <v>1036</v>
      </c>
      <c r="O1607" s="137" t="str">
        <f t="shared" si="49"/>
        <v>Pierzchnica_PL331</v>
      </c>
      <c r="P1607" s="138" t="s">
        <v>1122</v>
      </c>
      <c r="Q1607" s="138" t="s">
        <v>1049</v>
      </c>
      <c r="R1607" s="133">
        <v>5</v>
      </c>
      <c r="S1607" s="133" t="s">
        <v>79</v>
      </c>
    </row>
    <row r="1608" spans="13:19" s="133" customFormat="1" ht="12.75" hidden="1" x14ac:dyDescent="0.25">
      <c r="M1608" s="133" t="str">
        <f t="shared" si="50"/>
        <v>ubiegam sięŚwiętokrzyskiePińczów_PL332</v>
      </c>
      <c r="N1608" s="133" t="s">
        <v>1036</v>
      </c>
      <c r="O1608" s="137" t="str">
        <f t="shared" si="49"/>
        <v>Pińczów_PL332</v>
      </c>
      <c r="P1608" s="138" t="s">
        <v>1123</v>
      </c>
      <c r="Q1608" s="138" t="s">
        <v>1100</v>
      </c>
      <c r="R1608" s="133">
        <v>5</v>
      </c>
      <c r="S1608" s="133" t="s">
        <v>79</v>
      </c>
    </row>
    <row r="1609" spans="13:19" s="133" customFormat="1" ht="12.75" hidden="1" x14ac:dyDescent="0.25">
      <c r="M1609" s="133" t="str">
        <f t="shared" si="50"/>
        <v>ubiegam sięŚwiętokrzyskieRadków_PL332</v>
      </c>
      <c r="N1609" s="133" t="s">
        <v>1036</v>
      </c>
      <c r="O1609" s="137" t="str">
        <f t="shared" si="49"/>
        <v>Radków_PL332</v>
      </c>
      <c r="P1609" s="138" t="s">
        <v>1123</v>
      </c>
      <c r="Q1609" s="138" t="s">
        <v>1119</v>
      </c>
      <c r="R1609" s="133">
        <v>5</v>
      </c>
      <c r="S1609" s="133" t="s">
        <v>79</v>
      </c>
    </row>
    <row r="1610" spans="13:19" s="133" customFormat="1" ht="12.75" hidden="1" x14ac:dyDescent="0.25">
      <c r="M1610" s="133" t="str">
        <f t="shared" si="50"/>
        <v>ubiegam sięŚwiętokrzyskieRadoszyce_PL331</v>
      </c>
      <c r="N1610" s="133" t="s">
        <v>1036</v>
      </c>
      <c r="O1610" s="137" t="str">
        <f t="shared" si="49"/>
        <v>Radoszyce_PL331</v>
      </c>
      <c r="P1610" s="138" t="s">
        <v>1122</v>
      </c>
      <c r="Q1610" s="138" t="s">
        <v>1054</v>
      </c>
      <c r="R1610" s="133">
        <v>5</v>
      </c>
      <c r="S1610" s="133" t="s">
        <v>79</v>
      </c>
    </row>
    <row r="1611" spans="13:19" s="133" customFormat="1" ht="12.75" hidden="1" x14ac:dyDescent="0.25">
      <c r="M1611" s="133" t="str">
        <f t="shared" si="50"/>
        <v>ubiegam sięŚwiętokrzyskieRaków_PL331</v>
      </c>
      <c r="N1611" s="133" t="s">
        <v>1036</v>
      </c>
      <c r="O1611" s="137" t="str">
        <f t="shared" si="49"/>
        <v>Raków_PL331</v>
      </c>
      <c r="P1611" s="138" t="s">
        <v>1122</v>
      </c>
      <c r="Q1611" s="138" t="s">
        <v>1050</v>
      </c>
      <c r="R1611" s="133">
        <v>5</v>
      </c>
      <c r="S1611" s="133" t="s">
        <v>79</v>
      </c>
    </row>
    <row r="1612" spans="13:19" s="133" customFormat="1" ht="12.75" hidden="1" x14ac:dyDescent="0.25">
      <c r="M1612" s="133" t="str">
        <f t="shared" si="50"/>
        <v>ubiegam sięŚwiętokrzyskieRuda Maleniecka_PL331</v>
      </c>
      <c r="N1612" s="133" t="s">
        <v>1036</v>
      </c>
      <c r="O1612" s="137" t="str">
        <f t="shared" si="49"/>
        <v>Ruda Maleniecka_PL331</v>
      </c>
      <c r="P1612" s="138" t="s">
        <v>1122</v>
      </c>
      <c r="Q1612" s="138" t="s">
        <v>1055</v>
      </c>
      <c r="R1612" s="133">
        <v>5</v>
      </c>
      <c r="S1612" s="133" t="s">
        <v>79</v>
      </c>
    </row>
    <row r="1613" spans="13:19" s="133" customFormat="1" ht="12.75" hidden="1" x14ac:dyDescent="0.25">
      <c r="M1613" s="133" t="str">
        <f t="shared" si="50"/>
        <v>ubiegam sięŚwiętokrzyskieRytwiany_PL332</v>
      </c>
      <c r="N1613" s="133" t="s">
        <v>1036</v>
      </c>
      <c r="O1613" s="137" t="str">
        <f t="shared" si="49"/>
        <v>Rytwiany_PL332</v>
      </c>
      <c r="P1613" s="138" t="s">
        <v>1123</v>
      </c>
      <c r="Q1613" s="138" t="s">
        <v>1113</v>
      </c>
      <c r="R1613" s="133">
        <v>5</v>
      </c>
      <c r="S1613" s="133" t="s">
        <v>79</v>
      </c>
    </row>
    <row r="1614" spans="13:19" s="133" customFormat="1" ht="12.75" hidden="1" x14ac:dyDescent="0.25">
      <c r="M1614" s="133" t="str">
        <f t="shared" si="50"/>
        <v>ubiegam sięŚwiętokrzyskieSadowie_PL332</v>
      </c>
      <c r="N1614" s="133" t="s">
        <v>1036</v>
      </c>
      <c r="O1614" s="137" t="str">
        <f t="shared" si="49"/>
        <v>Sadowie_PL332</v>
      </c>
      <c r="P1614" s="138" t="s">
        <v>1123</v>
      </c>
      <c r="Q1614" s="138" t="s">
        <v>1094</v>
      </c>
      <c r="R1614" s="133">
        <v>5</v>
      </c>
      <c r="S1614" s="133" t="s">
        <v>79</v>
      </c>
    </row>
    <row r="1615" spans="13:19" s="133" customFormat="1" ht="12.75" hidden="1" x14ac:dyDescent="0.25">
      <c r="M1615" s="133" t="str">
        <f t="shared" si="50"/>
        <v>ubiegam sięŚwiętokrzyskieSamborzec_PL332</v>
      </c>
      <c r="N1615" s="133" t="s">
        <v>1036</v>
      </c>
      <c r="O1615" s="137" t="str">
        <f t="shared" si="49"/>
        <v>Samborzec_PL332</v>
      </c>
      <c r="P1615" s="138" t="s">
        <v>1123</v>
      </c>
      <c r="Q1615" s="138" t="s">
        <v>1107</v>
      </c>
      <c r="R1615" s="133">
        <v>5</v>
      </c>
      <c r="S1615" s="133" t="s">
        <v>79</v>
      </c>
    </row>
    <row r="1616" spans="13:19" s="133" customFormat="1" ht="12.75" hidden="1" x14ac:dyDescent="0.25">
      <c r="M1616" s="133" t="str">
        <f t="shared" si="50"/>
        <v>ubiegam sięŚwiętokrzyskieSecemin_PL332</v>
      </c>
      <c r="N1616" s="133" t="s">
        <v>1036</v>
      </c>
      <c r="O1616" s="137" t="str">
        <f t="shared" si="49"/>
        <v>Secemin_PL332</v>
      </c>
      <c r="P1616" s="138" t="s">
        <v>1123</v>
      </c>
      <c r="Q1616" s="138" t="s">
        <v>1120</v>
      </c>
      <c r="R1616" s="133">
        <v>5</v>
      </c>
      <c r="S1616" s="133" t="s">
        <v>79</v>
      </c>
    </row>
    <row r="1617" spans="13:19" s="133" customFormat="1" ht="12.75" hidden="1" x14ac:dyDescent="0.25">
      <c r="M1617" s="133" t="str">
        <f t="shared" si="50"/>
        <v>ubiegam sięŚwiętokrzyskieSędziszów_PL332</v>
      </c>
      <c r="N1617" s="133" t="s">
        <v>1036</v>
      </c>
      <c r="O1617" s="137" t="str">
        <f t="shared" si="49"/>
        <v>Sędziszów_PL332</v>
      </c>
      <c r="P1617" s="138" t="s">
        <v>1123</v>
      </c>
      <c r="Q1617" s="138" t="s">
        <v>1082</v>
      </c>
      <c r="R1617" s="133">
        <v>5</v>
      </c>
      <c r="S1617" s="133" t="s">
        <v>79</v>
      </c>
    </row>
    <row r="1618" spans="13:19" s="133" customFormat="1" ht="12.75" hidden="1" x14ac:dyDescent="0.25">
      <c r="M1618" s="133" t="str">
        <f t="shared" si="50"/>
        <v>ubiegam sięŚwiętokrzyskieSkalbmierz_PL332</v>
      </c>
      <c r="N1618" s="133" t="s">
        <v>1036</v>
      </c>
      <c r="O1618" s="137" t="str">
        <f t="shared" si="49"/>
        <v>Skalbmierz_PL332</v>
      </c>
      <c r="P1618" s="138" t="s">
        <v>1123</v>
      </c>
      <c r="Q1618" s="138" t="s">
        <v>1089</v>
      </c>
      <c r="R1618" s="133">
        <v>5</v>
      </c>
      <c r="S1618" s="133" t="s">
        <v>79</v>
      </c>
    </row>
    <row r="1619" spans="13:19" s="133" customFormat="1" ht="12.75" hidden="1" x14ac:dyDescent="0.25">
      <c r="M1619" s="133" t="str">
        <f t="shared" si="50"/>
        <v>ubiegam sięŚwiętokrzyskieSkarżysko Kościelne_PL331</v>
      </c>
      <c r="N1619" s="133" t="s">
        <v>1036</v>
      </c>
      <c r="O1619" s="137" t="str">
        <f t="shared" si="49"/>
        <v>Skarżysko Kościelne_PL331</v>
      </c>
      <c r="P1619" s="138" t="s">
        <v>1122</v>
      </c>
      <c r="Q1619" s="138" t="s">
        <v>1065</v>
      </c>
      <c r="R1619" s="133">
        <v>5</v>
      </c>
      <c r="S1619" s="133" t="s">
        <v>79</v>
      </c>
    </row>
    <row r="1620" spans="13:19" s="133" customFormat="1" ht="12.75" hidden="1" x14ac:dyDescent="0.25">
      <c r="M1620" s="133" t="str">
        <f t="shared" si="50"/>
        <v>ubiegam sięŚwiętokrzyskieSłupia (Jędrzejowska)_PL332</v>
      </c>
      <c r="N1620" s="133" t="s">
        <v>1036</v>
      </c>
      <c r="O1620" s="137" t="str">
        <f t="shared" si="49"/>
        <v>Słupia (Jędrzejowska)_PL332</v>
      </c>
      <c r="P1620" s="138" t="s">
        <v>1123</v>
      </c>
      <c r="Q1620" s="138" t="s">
        <v>1083</v>
      </c>
      <c r="R1620" s="133">
        <v>5</v>
      </c>
      <c r="S1620" s="133" t="s">
        <v>79</v>
      </c>
    </row>
    <row r="1621" spans="13:19" s="133" customFormat="1" ht="12.75" hidden="1" x14ac:dyDescent="0.25">
      <c r="M1621" s="133" t="str">
        <f t="shared" si="50"/>
        <v>ubiegam sięŚwiętokrzyskieSłupia (Konecka)_PL331</v>
      </c>
      <c r="N1621" s="133" t="s">
        <v>1036</v>
      </c>
      <c r="O1621" s="137" t="str">
        <f t="shared" si="49"/>
        <v>Słupia (Konecka)_PL331</v>
      </c>
      <c r="P1621" s="138" t="s">
        <v>1122</v>
      </c>
      <c r="Q1621" s="138" t="s">
        <v>1056</v>
      </c>
      <c r="R1621" s="133">
        <v>5</v>
      </c>
      <c r="S1621" s="133" t="s">
        <v>79</v>
      </c>
    </row>
    <row r="1622" spans="13:19" s="133" customFormat="1" ht="12.75" hidden="1" x14ac:dyDescent="0.25">
      <c r="M1622" s="133" t="str">
        <f t="shared" si="50"/>
        <v>ubiegam sięŚwiętokrzyskieSmyków_PL331</v>
      </c>
      <c r="N1622" s="133" t="s">
        <v>1036</v>
      </c>
      <c r="O1622" s="137" t="str">
        <f t="shared" si="49"/>
        <v>Smyków_PL331</v>
      </c>
      <c r="P1622" s="138" t="s">
        <v>1122</v>
      </c>
      <c r="Q1622" s="138" t="s">
        <v>1057</v>
      </c>
      <c r="R1622" s="133">
        <v>5</v>
      </c>
      <c r="S1622" s="133" t="s">
        <v>79</v>
      </c>
    </row>
    <row r="1623" spans="13:19" s="133" customFormat="1" ht="12.75" hidden="1" x14ac:dyDescent="0.25">
      <c r="M1623" s="133" t="str">
        <f t="shared" si="50"/>
        <v>ubiegam sięŚwiętokrzyskieSobków_PL332</v>
      </c>
      <c r="N1623" s="133" t="s">
        <v>1036</v>
      </c>
      <c r="O1623" s="137" t="str">
        <f t="shared" si="49"/>
        <v>Sobków_PL332</v>
      </c>
      <c r="P1623" s="138" t="s">
        <v>1123</v>
      </c>
      <c r="Q1623" s="138" t="s">
        <v>1084</v>
      </c>
      <c r="R1623" s="133">
        <v>5</v>
      </c>
      <c r="S1623" s="133" t="s">
        <v>79</v>
      </c>
    </row>
    <row r="1624" spans="13:19" s="133" customFormat="1" ht="12.75" hidden="1" x14ac:dyDescent="0.25">
      <c r="M1624" s="133" t="str">
        <f t="shared" si="50"/>
        <v>ubiegam sięŚwiętokrzyskieSolec-Zdrój_PL332</v>
      </c>
      <c r="N1624" s="133" t="s">
        <v>1036</v>
      </c>
      <c r="O1624" s="137" t="str">
        <f t="shared" si="49"/>
        <v>Solec-Zdrój_PL332</v>
      </c>
      <c r="P1624" s="138" t="s">
        <v>1123</v>
      </c>
      <c r="Q1624" s="138" t="s">
        <v>1073</v>
      </c>
      <c r="R1624" s="133">
        <v>5</v>
      </c>
      <c r="S1624" s="133" t="s">
        <v>79</v>
      </c>
    </row>
    <row r="1625" spans="13:19" s="133" customFormat="1" ht="12.75" hidden="1" x14ac:dyDescent="0.25">
      <c r="M1625" s="133" t="str">
        <f t="shared" si="50"/>
        <v>ubiegam sięŚwiętokrzyskieStaszów_PL332</v>
      </c>
      <c r="N1625" s="133" t="s">
        <v>1036</v>
      </c>
      <c r="O1625" s="137" t="str">
        <f t="shared" si="49"/>
        <v>Staszów_PL332</v>
      </c>
      <c r="P1625" s="138" t="s">
        <v>1123</v>
      </c>
      <c r="Q1625" s="138" t="s">
        <v>1114</v>
      </c>
      <c r="R1625" s="133">
        <v>5</v>
      </c>
      <c r="S1625" s="133" t="s">
        <v>79</v>
      </c>
    </row>
    <row r="1626" spans="13:19" s="133" customFormat="1" ht="12.75" hidden="1" x14ac:dyDescent="0.25">
      <c r="M1626" s="133" t="str">
        <f t="shared" si="50"/>
        <v>ubiegam sięŚwiętokrzyskieStąporków_PL331</v>
      </c>
      <c r="N1626" s="133" t="s">
        <v>1036</v>
      </c>
      <c r="O1626" s="137" t="str">
        <f t="shared" si="49"/>
        <v>Stąporków_PL331</v>
      </c>
      <c r="P1626" s="138" t="s">
        <v>1122</v>
      </c>
      <c r="Q1626" s="138" t="s">
        <v>1058</v>
      </c>
      <c r="R1626" s="133">
        <v>5</v>
      </c>
      <c r="S1626" s="133" t="s">
        <v>79</v>
      </c>
    </row>
    <row r="1627" spans="13:19" s="133" customFormat="1" ht="12.75" hidden="1" x14ac:dyDescent="0.25">
      <c r="M1627" s="133" t="str">
        <f t="shared" si="50"/>
        <v>ubiegam sięŚwiętokrzyskieStopnica_PL332</v>
      </c>
      <c r="N1627" s="133" t="s">
        <v>1036</v>
      </c>
      <c r="O1627" s="137" t="str">
        <f t="shared" si="49"/>
        <v>Stopnica_PL332</v>
      </c>
      <c r="P1627" s="138" t="s">
        <v>1123</v>
      </c>
      <c r="Q1627" s="138" t="s">
        <v>1074</v>
      </c>
      <c r="R1627" s="133">
        <v>5</v>
      </c>
      <c r="S1627" s="133" t="s">
        <v>79</v>
      </c>
    </row>
    <row r="1628" spans="13:19" s="133" customFormat="1" ht="12.75" hidden="1" x14ac:dyDescent="0.25">
      <c r="M1628" s="133" t="str">
        <f t="shared" si="50"/>
        <v>ubiegam sięŚwiętokrzyskieStrawczyn_PL331</v>
      </c>
      <c r="N1628" s="133" t="s">
        <v>1036</v>
      </c>
      <c r="O1628" s="137" t="str">
        <f t="shared" si="49"/>
        <v>Strawczyn_PL331</v>
      </c>
      <c r="P1628" s="138" t="s">
        <v>1122</v>
      </c>
      <c r="Q1628" s="138" t="s">
        <v>1051</v>
      </c>
      <c r="R1628" s="133">
        <v>5</v>
      </c>
      <c r="S1628" s="133" t="s">
        <v>79</v>
      </c>
    </row>
    <row r="1629" spans="13:19" s="133" customFormat="1" ht="12.75" hidden="1" x14ac:dyDescent="0.25">
      <c r="M1629" s="133" t="str">
        <f t="shared" si="50"/>
        <v>ubiegam sięŚwiętokrzyskieSzydłów_PL332</v>
      </c>
      <c r="N1629" s="133" t="s">
        <v>1036</v>
      </c>
      <c r="O1629" s="137" t="str">
        <f t="shared" si="49"/>
        <v>Szydłów_PL332</v>
      </c>
      <c r="P1629" s="138" t="s">
        <v>1123</v>
      </c>
      <c r="Q1629" s="138" t="s">
        <v>1115</v>
      </c>
      <c r="R1629" s="133">
        <v>5</v>
      </c>
      <c r="S1629" s="133" t="s">
        <v>79</v>
      </c>
    </row>
    <row r="1630" spans="13:19" s="133" customFormat="1" ht="12.75" hidden="1" x14ac:dyDescent="0.25">
      <c r="M1630" s="133" t="str">
        <f t="shared" si="50"/>
        <v>ubiegam sięŚwiętokrzyskieTarłów_PL332</v>
      </c>
      <c r="N1630" s="133" t="s">
        <v>1036</v>
      </c>
      <c r="O1630" s="137" t="str">
        <f t="shared" si="49"/>
        <v>Tarłów_PL332</v>
      </c>
      <c r="P1630" s="138" t="s">
        <v>1123</v>
      </c>
      <c r="Q1630" s="138" t="s">
        <v>1095</v>
      </c>
      <c r="R1630" s="133">
        <v>5</v>
      </c>
      <c r="S1630" s="133" t="s">
        <v>79</v>
      </c>
    </row>
    <row r="1631" spans="13:19" s="133" customFormat="1" ht="12.75" hidden="1" x14ac:dyDescent="0.25">
      <c r="M1631" s="133" t="str">
        <f t="shared" si="50"/>
        <v>ubiegam sięŚwiętokrzyskieTuczępy_PL332</v>
      </c>
      <c r="N1631" s="133" t="s">
        <v>1036</v>
      </c>
      <c r="O1631" s="137" t="str">
        <f t="shared" si="49"/>
        <v>Tuczępy_PL332</v>
      </c>
      <c r="P1631" s="138" t="s">
        <v>1123</v>
      </c>
      <c r="Q1631" s="138" t="s">
        <v>1075</v>
      </c>
      <c r="R1631" s="133">
        <v>5</v>
      </c>
      <c r="S1631" s="133" t="s">
        <v>79</v>
      </c>
    </row>
    <row r="1632" spans="13:19" s="133" customFormat="1" ht="12.75" hidden="1" x14ac:dyDescent="0.25">
      <c r="M1632" s="133" t="str">
        <f t="shared" si="50"/>
        <v>ubiegam sięŚwiętokrzyskieWaśniów_PL331</v>
      </c>
      <c r="N1632" s="133" t="s">
        <v>1036</v>
      </c>
      <c r="O1632" s="137" t="str">
        <f t="shared" si="49"/>
        <v>Waśniów_PL331</v>
      </c>
      <c r="P1632" s="138" t="s">
        <v>1122</v>
      </c>
      <c r="Q1632" s="138" t="s">
        <v>1062</v>
      </c>
      <c r="R1632" s="133">
        <v>5</v>
      </c>
      <c r="S1632" s="133" t="s">
        <v>79</v>
      </c>
    </row>
    <row r="1633" spans="13:19" s="133" customFormat="1" ht="12.75" hidden="1" x14ac:dyDescent="0.25">
      <c r="M1633" s="133" t="str">
        <f t="shared" si="50"/>
        <v>ubiegam sięŚwiętokrzyskieWilczyce_PL332</v>
      </c>
      <c r="N1633" s="133" t="s">
        <v>1036</v>
      </c>
      <c r="O1633" s="137" t="str">
        <f t="shared" si="49"/>
        <v>Wilczyce_PL332</v>
      </c>
      <c r="P1633" s="138" t="s">
        <v>1123</v>
      </c>
      <c r="Q1633" s="138" t="s">
        <v>1108</v>
      </c>
      <c r="R1633" s="133">
        <v>5</v>
      </c>
      <c r="S1633" s="133" t="s">
        <v>79</v>
      </c>
    </row>
    <row r="1634" spans="13:19" s="133" customFormat="1" ht="12.75" hidden="1" x14ac:dyDescent="0.25">
      <c r="M1634" s="133" t="str">
        <f t="shared" si="50"/>
        <v>ubiegam sięŚwiętokrzyskieWiślica_PL332</v>
      </c>
      <c r="N1634" s="133" t="s">
        <v>1036</v>
      </c>
      <c r="O1634" s="137" t="str">
        <f t="shared" si="49"/>
        <v>Wiślica_PL332</v>
      </c>
      <c r="P1634" s="138" t="s">
        <v>1123</v>
      </c>
      <c r="Q1634" s="138" t="s">
        <v>1076</v>
      </c>
      <c r="R1634" s="133">
        <v>5</v>
      </c>
      <c r="S1634" s="133" t="s">
        <v>79</v>
      </c>
    </row>
    <row r="1635" spans="13:19" s="133" customFormat="1" ht="12.75" hidden="1" x14ac:dyDescent="0.25">
      <c r="M1635" s="133" t="str">
        <f t="shared" si="50"/>
        <v>ubiegam sięŚwiętokrzyskieWłoszczowa_PL332</v>
      </c>
      <c r="N1635" s="133" t="s">
        <v>1036</v>
      </c>
      <c r="O1635" s="137" t="str">
        <f t="shared" si="49"/>
        <v>Włoszczowa_PL332</v>
      </c>
      <c r="P1635" s="138" t="s">
        <v>1123</v>
      </c>
      <c r="Q1635" s="138" t="s">
        <v>1121</v>
      </c>
      <c r="R1635" s="133">
        <v>5</v>
      </c>
      <c r="S1635" s="133" t="s">
        <v>79</v>
      </c>
    </row>
    <row r="1636" spans="13:19" s="133" customFormat="1" ht="12.75" hidden="1" x14ac:dyDescent="0.25">
      <c r="M1636" s="133" t="str">
        <f t="shared" si="50"/>
        <v>ubiegam sięŚwiętokrzyskieWodzisław_PL332</v>
      </c>
      <c r="N1636" s="133" t="s">
        <v>1036</v>
      </c>
      <c r="O1636" s="137" t="str">
        <f t="shared" si="49"/>
        <v>Wodzisław_PL332</v>
      </c>
      <c r="P1636" s="138" t="s">
        <v>1123</v>
      </c>
      <c r="Q1636" s="138" t="s">
        <v>1085</v>
      </c>
      <c r="R1636" s="133">
        <v>5</v>
      </c>
      <c r="S1636" s="133" t="s">
        <v>79</v>
      </c>
    </row>
    <row r="1637" spans="13:19" s="133" customFormat="1" ht="12.75" hidden="1" x14ac:dyDescent="0.25">
      <c r="M1637" s="133" t="str">
        <f t="shared" si="50"/>
        <v>ubiegam sięŚwiętokrzyskieWojciechowice_PL332</v>
      </c>
      <c r="N1637" s="133" t="s">
        <v>1036</v>
      </c>
      <c r="O1637" s="137" t="str">
        <f t="shared" si="49"/>
        <v>Wojciechowice_PL332</v>
      </c>
      <c r="P1637" s="138" t="s">
        <v>1123</v>
      </c>
      <c r="Q1637" s="138" t="s">
        <v>1096</v>
      </c>
      <c r="R1637" s="133">
        <v>5</v>
      </c>
      <c r="S1637" s="133" t="s">
        <v>79</v>
      </c>
    </row>
    <row r="1638" spans="13:19" s="133" customFormat="1" ht="12.75" hidden="1" x14ac:dyDescent="0.25">
      <c r="M1638" s="133" t="str">
        <f t="shared" si="50"/>
        <v>ubiegam sięŚwiętokrzyskieZawichost_PL332</v>
      </c>
      <c r="N1638" s="133" t="s">
        <v>1036</v>
      </c>
      <c r="O1638" s="137" t="str">
        <f t="shared" si="49"/>
        <v>Zawichost_PL332</v>
      </c>
      <c r="P1638" s="138" t="s">
        <v>1123</v>
      </c>
      <c r="Q1638" s="138" t="s">
        <v>1109</v>
      </c>
      <c r="R1638" s="133">
        <v>5</v>
      </c>
      <c r="S1638" s="133" t="s">
        <v>79</v>
      </c>
    </row>
    <row r="1639" spans="13:19" s="133" customFormat="1" ht="12.75" hidden="1" x14ac:dyDescent="0.25">
      <c r="M1639" s="133" t="str">
        <f t="shared" si="50"/>
        <v>ubiegam sięŚwiętokrzyskieZłota_PL332</v>
      </c>
      <c r="N1639" s="133" t="s">
        <v>1036</v>
      </c>
      <c r="O1639" s="137" t="str">
        <f t="shared" si="49"/>
        <v>Złota_PL332</v>
      </c>
      <c r="P1639" s="138" t="s">
        <v>1123</v>
      </c>
      <c r="Q1639" s="138" t="s">
        <v>1101</v>
      </c>
      <c r="R1639" s="133">
        <v>5</v>
      </c>
      <c r="S1639" s="133" t="s">
        <v>79</v>
      </c>
    </row>
    <row r="1640" spans="13:19" s="133" customFormat="1" ht="12.75" hidden="1" x14ac:dyDescent="0.25">
      <c r="M1640" s="133" t="str">
        <f t="shared" si="50"/>
        <v>ubiegam sięWarmińsko-MazurskieBanie Mazurskie_PL623</v>
      </c>
      <c r="N1640" s="133" t="s">
        <v>1887</v>
      </c>
      <c r="O1640" s="137" t="str">
        <f t="shared" si="49"/>
        <v>Banie Mazurskie_PL623</v>
      </c>
      <c r="P1640" s="138" t="s">
        <v>1985</v>
      </c>
      <c r="Q1640" s="138" t="s">
        <v>1941</v>
      </c>
      <c r="R1640" s="133">
        <v>5</v>
      </c>
      <c r="S1640" s="133" t="s">
        <v>79</v>
      </c>
    </row>
    <row r="1641" spans="13:19" s="133" customFormat="1" ht="12.75" hidden="1" x14ac:dyDescent="0.25">
      <c r="M1641" s="133" t="str">
        <f t="shared" si="50"/>
        <v>ubiegam sięWarmińsko-MazurskieBarciany_PL622</v>
      </c>
      <c r="N1641" s="133" t="s">
        <v>1887</v>
      </c>
      <c r="O1641" s="137" t="str">
        <f t="shared" si="49"/>
        <v>Barciany_PL622</v>
      </c>
      <c r="P1641" s="138" t="s">
        <v>1986</v>
      </c>
      <c r="Q1641" s="138" t="s">
        <v>1951</v>
      </c>
      <c r="R1641" s="133">
        <v>5</v>
      </c>
      <c r="S1641" s="133" t="s">
        <v>79</v>
      </c>
    </row>
    <row r="1642" spans="13:19" s="133" customFormat="1" ht="12.75" hidden="1" x14ac:dyDescent="0.25">
      <c r="M1642" s="133" t="str">
        <f t="shared" si="50"/>
        <v>ubiegam sięWarmińsko-MazurskieBarczewo_PL622</v>
      </c>
      <c r="N1642" s="133" t="s">
        <v>1887</v>
      </c>
      <c r="O1642" s="137" t="str">
        <f t="shared" si="49"/>
        <v>Barczewo_PL622</v>
      </c>
      <c r="P1642" s="138" t="s">
        <v>1986</v>
      </c>
      <c r="Q1642" s="138" t="s">
        <v>1968</v>
      </c>
      <c r="R1642" s="133">
        <v>5</v>
      </c>
      <c r="S1642" s="133" t="s">
        <v>79</v>
      </c>
    </row>
    <row r="1643" spans="13:19" s="133" customFormat="1" ht="12.75" hidden="1" x14ac:dyDescent="0.25">
      <c r="M1643" s="133" t="str">
        <f t="shared" si="50"/>
        <v>ubiegam sięWarmińsko-MazurskieBartoszyce_PL622</v>
      </c>
      <c r="N1643" s="133" t="s">
        <v>1887</v>
      </c>
      <c r="O1643" s="137" t="str">
        <f t="shared" si="49"/>
        <v>Bartoszyce_PL622</v>
      </c>
      <c r="P1643" s="138" t="s">
        <v>1986</v>
      </c>
      <c r="Q1643" s="138" t="s">
        <v>1948</v>
      </c>
      <c r="R1643" s="133">
        <v>5</v>
      </c>
      <c r="S1643" s="133" t="s">
        <v>79</v>
      </c>
    </row>
    <row r="1644" spans="13:19" s="133" customFormat="1" ht="12.75" hidden="1" x14ac:dyDescent="0.25">
      <c r="M1644" s="133" t="str">
        <f t="shared" si="50"/>
        <v>ubiegam sięWarmińsko-MazurskieBiała Piska_PL623</v>
      </c>
      <c r="N1644" s="133" t="s">
        <v>1887</v>
      </c>
      <c r="O1644" s="137" t="str">
        <f t="shared" si="49"/>
        <v>Biała Piska_PL623</v>
      </c>
      <c r="P1644" s="138" t="s">
        <v>1985</v>
      </c>
      <c r="Q1644" s="138" t="s">
        <v>1937</v>
      </c>
      <c r="R1644" s="133">
        <v>5</v>
      </c>
      <c r="S1644" s="133" t="s">
        <v>79</v>
      </c>
    </row>
    <row r="1645" spans="13:19" s="133" customFormat="1" ht="12.75" hidden="1" x14ac:dyDescent="0.25">
      <c r="M1645" s="133" t="str">
        <f t="shared" si="50"/>
        <v>ubiegam sięWarmińsko-MazurskieBiskupiec_PL621</v>
      </c>
      <c r="N1645" s="133" t="s">
        <v>1887</v>
      </c>
      <c r="O1645" s="137" t="str">
        <f t="shared" si="49"/>
        <v>Biskupiec_PL621</v>
      </c>
      <c r="P1645" s="138" t="s">
        <v>1984</v>
      </c>
      <c r="Q1645" s="138" t="s">
        <v>1912</v>
      </c>
      <c r="R1645" s="133">
        <v>5</v>
      </c>
      <c r="S1645" s="133" t="s">
        <v>79</v>
      </c>
    </row>
    <row r="1646" spans="13:19" s="133" customFormat="1" ht="12.75" hidden="1" x14ac:dyDescent="0.25">
      <c r="M1646" s="133" t="str">
        <f t="shared" si="50"/>
        <v>ubiegam sięWarmińsko-MazurskieBiskupiec_PL622</v>
      </c>
      <c r="N1646" s="133" t="s">
        <v>1887</v>
      </c>
      <c r="O1646" s="137" t="str">
        <f t="shared" si="49"/>
        <v>Biskupiec_PL622</v>
      </c>
      <c r="P1646" s="138" t="s">
        <v>1986</v>
      </c>
      <c r="Q1646" s="138" t="s">
        <v>1912</v>
      </c>
      <c r="R1646" s="133">
        <v>5</v>
      </c>
      <c r="S1646" s="133" t="s">
        <v>79</v>
      </c>
    </row>
    <row r="1647" spans="13:19" s="133" customFormat="1" ht="12.75" hidden="1" x14ac:dyDescent="0.25">
      <c r="M1647" s="133" t="str">
        <f t="shared" si="50"/>
        <v>ubiegam sięWarmińsko-MazurskieBisztynek_PL622</v>
      </c>
      <c r="N1647" s="133" t="s">
        <v>1887</v>
      </c>
      <c r="O1647" s="137" t="str">
        <f t="shared" si="49"/>
        <v>Bisztynek_PL622</v>
      </c>
      <c r="P1647" s="138" t="s">
        <v>1986</v>
      </c>
      <c r="Q1647" s="138" t="s">
        <v>1949</v>
      </c>
      <c r="R1647" s="133">
        <v>5</v>
      </c>
      <c r="S1647" s="133" t="s">
        <v>79</v>
      </c>
    </row>
    <row r="1648" spans="13:19" s="133" customFormat="1" ht="12.75" hidden="1" x14ac:dyDescent="0.25">
      <c r="M1648" s="133" t="str">
        <f t="shared" si="50"/>
        <v>ubiegam sięWarmińsko-MazurskieBraniewo_PL621</v>
      </c>
      <c r="N1648" s="133" t="s">
        <v>1887</v>
      </c>
      <c r="O1648" s="137" t="str">
        <f t="shared" si="49"/>
        <v>Braniewo_PL621</v>
      </c>
      <c r="P1648" s="138" t="s">
        <v>1984</v>
      </c>
      <c r="Q1648" s="138" t="s">
        <v>1888</v>
      </c>
      <c r="R1648" s="133">
        <v>5</v>
      </c>
      <c r="S1648" s="133" t="s">
        <v>79</v>
      </c>
    </row>
    <row r="1649" spans="13:19" s="133" customFormat="1" ht="12.75" hidden="1" x14ac:dyDescent="0.25">
      <c r="M1649" s="133" t="str">
        <f t="shared" si="50"/>
        <v>ubiegam sięWarmińsko-MazurskieBudry_PL623</v>
      </c>
      <c r="N1649" s="133" t="s">
        <v>1887</v>
      </c>
      <c r="O1649" s="137" t="str">
        <f t="shared" si="49"/>
        <v>Budry_PL623</v>
      </c>
      <c r="P1649" s="138" t="s">
        <v>1985</v>
      </c>
      <c r="Q1649" s="138" t="s">
        <v>1944</v>
      </c>
      <c r="R1649" s="133">
        <v>5</v>
      </c>
      <c r="S1649" s="133" t="s">
        <v>79</v>
      </c>
    </row>
    <row r="1650" spans="13:19" s="133" customFormat="1" ht="12.75" hidden="1" x14ac:dyDescent="0.25">
      <c r="M1650" s="133" t="str">
        <f t="shared" si="50"/>
        <v>ubiegam sięWarmińsko-MazurskieDąbrówno_PL621</v>
      </c>
      <c r="N1650" s="133" t="s">
        <v>1887</v>
      </c>
      <c r="O1650" s="137" t="str">
        <f t="shared" si="49"/>
        <v>Dąbrówno_PL621</v>
      </c>
      <c r="P1650" s="138" t="s">
        <v>1984</v>
      </c>
      <c r="Q1650" s="138" t="s">
        <v>1916</v>
      </c>
      <c r="R1650" s="133">
        <v>5</v>
      </c>
      <c r="S1650" s="133" t="s">
        <v>79</v>
      </c>
    </row>
    <row r="1651" spans="13:19" s="133" customFormat="1" ht="12.75" hidden="1" x14ac:dyDescent="0.25">
      <c r="M1651" s="133" t="str">
        <f t="shared" si="50"/>
        <v>ubiegam sięWarmińsko-MazurskieDobre Miasto_PL622</v>
      </c>
      <c r="N1651" s="133" t="s">
        <v>1887</v>
      </c>
      <c r="O1651" s="137" t="str">
        <f t="shared" si="49"/>
        <v>Dobre Miasto_PL622</v>
      </c>
      <c r="P1651" s="138" t="s">
        <v>1986</v>
      </c>
      <c r="Q1651" s="138" t="s">
        <v>1969</v>
      </c>
      <c r="R1651" s="133">
        <v>5</v>
      </c>
      <c r="S1651" s="133" t="s">
        <v>79</v>
      </c>
    </row>
    <row r="1652" spans="13:19" s="133" customFormat="1" ht="12.75" hidden="1" x14ac:dyDescent="0.25">
      <c r="M1652" s="133" t="str">
        <f t="shared" si="50"/>
        <v>ubiegam sięWarmińsko-MazurskieDubeninki_PL623</v>
      </c>
      <c r="N1652" s="133" t="s">
        <v>1887</v>
      </c>
      <c r="O1652" s="137" t="str">
        <f t="shared" si="49"/>
        <v>Dubeninki_PL623</v>
      </c>
      <c r="P1652" s="138" t="s">
        <v>1985</v>
      </c>
      <c r="Q1652" s="138" t="s">
        <v>1942</v>
      </c>
      <c r="R1652" s="133">
        <v>5</v>
      </c>
      <c r="S1652" s="133" t="s">
        <v>79</v>
      </c>
    </row>
    <row r="1653" spans="13:19" s="133" customFormat="1" ht="12.75" hidden="1" x14ac:dyDescent="0.25">
      <c r="M1653" s="133" t="str">
        <f t="shared" si="50"/>
        <v>ubiegam sięWarmińsko-MazurskieDywity_PL622</v>
      </c>
      <c r="N1653" s="133" t="s">
        <v>1887</v>
      </c>
      <c r="O1653" s="137" t="str">
        <f t="shared" si="49"/>
        <v>Dywity_PL622</v>
      </c>
      <c r="P1653" s="138" t="s">
        <v>1986</v>
      </c>
      <c r="Q1653" s="138" t="s">
        <v>1970</v>
      </c>
      <c r="R1653" s="133">
        <v>5</v>
      </c>
      <c r="S1653" s="133" t="s">
        <v>79</v>
      </c>
    </row>
    <row r="1654" spans="13:19" s="133" customFormat="1" ht="12.75" hidden="1" x14ac:dyDescent="0.25">
      <c r="M1654" s="133" t="str">
        <f t="shared" si="50"/>
        <v>ubiegam sięWarmińsko-MazurskieDziałdowo_PL621</v>
      </c>
      <c r="N1654" s="133" t="s">
        <v>1887</v>
      </c>
      <c r="O1654" s="137" t="str">
        <f t="shared" si="49"/>
        <v>Działdowo_PL621</v>
      </c>
      <c r="P1654" s="138" t="s">
        <v>1984</v>
      </c>
      <c r="Q1654" s="138" t="s">
        <v>1894</v>
      </c>
      <c r="R1654" s="133">
        <v>5</v>
      </c>
      <c r="S1654" s="133" t="s">
        <v>79</v>
      </c>
    </row>
    <row r="1655" spans="13:19" s="133" customFormat="1" ht="12.75" hidden="1" x14ac:dyDescent="0.25">
      <c r="M1655" s="133" t="str">
        <f t="shared" si="50"/>
        <v>ubiegam sięWarmińsko-MazurskieDźwierzuty_PL622</v>
      </c>
      <c r="N1655" s="133" t="s">
        <v>1887</v>
      </c>
      <c r="O1655" s="137" t="str">
        <f t="shared" si="49"/>
        <v>Dźwierzuty_PL622</v>
      </c>
      <c r="P1655" s="138" t="s">
        <v>1986</v>
      </c>
      <c r="Q1655" s="138" t="s">
        <v>1978</v>
      </c>
      <c r="R1655" s="133">
        <v>5</v>
      </c>
      <c r="S1655" s="133" t="s">
        <v>79</v>
      </c>
    </row>
    <row r="1656" spans="13:19" s="133" customFormat="1" ht="12.75" hidden="1" x14ac:dyDescent="0.25">
      <c r="M1656" s="133" t="str">
        <f t="shared" si="50"/>
        <v>ubiegam sięWarmińsko-MazurskieElbląg_PL621</v>
      </c>
      <c r="N1656" s="133" t="s">
        <v>1887</v>
      </c>
      <c r="O1656" s="137" t="str">
        <f t="shared" si="49"/>
        <v>Elbląg_PL621</v>
      </c>
      <c r="P1656" s="138" t="s">
        <v>1984</v>
      </c>
      <c r="Q1656" s="138" t="s">
        <v>1898</v>
      </c>
      <c r="R1656" s="133">
        <v>5</v>
      </c>
      <c r="S1656" s="133" t="s">
        <v>79</v>
      </c>
    </row>
    <row r="1657" spans="13:19" s="133" customFormat="1" ht="12.75" hidden="1" x14ac:dyDescent="0.25">
      <c r="M1657" s="133" t="str">
        <f t="shared" si="50"/>
        <v>ubiegam sięWarmińsko-MazurskieEłk_PL623</v>
      </c>
      <c r="N1657" s="133" t="s">
        <v>1887</v>
      </c>
      <c r="O1657" s="137" t="str">
        <f t="shared" si="49"/>
        <v>Ełk_PL623</v>
      </c>
      <c r="P1657" s="138" t="s">
        <v>1985</v>
      </c>
      <c r="Q1657" s="138" t="s">
        <v>1924</v>
      </c>
      <c r="R1657" s="133">
        <v>5</v>
      </c>
      <c r="S1657" s="133" t="s">
        <v>79</v>
      </c>
    </row>
    <row r="1658" spans="13:19" s="133" customFormat="1" ht="12.75" hidden="1" x14ac:dyDescent="0.25">
      <c r="M1658" s="133" t="str">
        <f t="shared" si="50"/>
        <v>ubiegam sięWarmińsko-MazurskieFrombork_PL621</v>
      </c>
      <c r="N1658" s="133" t="s">
        <v>1887</v>
      </c>
      <c r="O1658" s="137" t="str">
        <f t="shared" si="49"/>
        <v>Frombork_PL621</v>
      </c>
      <c r="P1658" s="138" t="s">
        <v>1984</v>
      </c>
      <c r="Q1658" s="138" t="s">
        <v>1889</v>
      </c>
      <c r="R1658" s="133">
        <v>5</v>
      </c>
      <c r="S1658" s="133" t="s">
        <v>79</v>
      </c>
    </row>
    <row r="1659" spans="13:19" s="133" customFormat="1" ht="12.75" hidden="1" x14ac:dyDescent="0.25">
      <c r="M1659" s="133" t="str">
        <f t="shared" si="50"/>
        <v>ubiegam sięWarmińsko-MazurskieGietrzwałd_PL622</v>
      </c>
      <c r="N1659" s="133" t="s">
        <v>1887</v>
      </c>
      <c r="O1659" s="137" t="str">
        <f t="shared" si="49"/>
        <v>Gietrzwałd_PL622</v>
      </c>
      <c r="P1659" s="138" t="s">
        <v>1986</v>
      </c>
      <c r="Q1659" s="138" t="s">
        <v>1971</v>
      </c>
      <c r="R1659" s="133">
        <v>5</v>
      </c>
      <c r="S1659" s="133" t="s">
        <v>79</v>
      </c>
    </row>
    <row r="1660" spans="13:19" s="133" customFormat="1" ht="12.75" hidden="1" x14ac:dyDescent="0.25">
      <c r="M1660" s="133" t="str">
        <f t="shared" si="50"/>
        <v>ubiegam sięWarmińsko-MazurskieGiżycko_PL623</v>
      </c>
      <c r="N1660" s="133" t="s">
        <v>1887</v>
      </c>
      <c r="O1660" s="137" t="str">
        <f t="shared" si="49"/>
        <v>Giżycko_PL623</v>
      </c>
      <c r="P1660" s="138" t="s">
        <v>1985</v>
      </c>
      <c r="Q1660" s="138" t="s">
        <v>1928</v>
      </c>
      <c r="R1660" s="133">
        <v>5</v>
      </c>
      <c r="S1660" s="133" t="s">
        <v>79</v>
      </c>
    </row>
    <row r="1661" spans="13:19" s="133" customFormat="1" ht="12.75" hidden="1" x14ac:dyDescent="0.25">
      <c r="M1661" s="133" t="str">
        <f t="shared" si="50"/>
        <v>ubiegam sięWarmińsko-MazurskieGodkowo_PL621</v>
      </c>
      <c r="N1661" s="133" t="s">
        <v>1887</v>
      </c>
      <c r="O1661" s="137" t="str">
        <f t="shared" si="49"/>
        <v>Godkowo_PL621</v>
      </c>
      <c r="P1661" s="138" t="s">
        <v>1984</v>
      </c>
      <c r="Q1661" s="138" t="s">
        <v>1899</v>
      </c>
      <c r="R1661" s="133">
        <v>5</v>
      </c>
      <c r="S1661" s="133" t="s">
        <v>79</v>
      </c>
    </row>
    <row r="1662" spans="13:19" s="133" customFormat="1" ht="12.75" hidden="1" x14ac:dyDescent="0.25">
      <c r="M1662" s="133" t="str">
        <f t="shared" si="50"/>
        <v>ubiegam sięWarmińsko-MazurskieGołdap_PL623</v>
      </c>
      <c r="N1662" s="133" t="s">
        <v>1887</v>
      </c>
      <c r="O1662" s="137" t="str">
        <f t="shared" si="49"/>
        <v>Gołdap_PL623</v>
      </c>
      <c r="P1662" s="138" t="s">
        <v>1985</v>
      </c>
      <c r="Q1662" s="138" t="s">
        <v>1943</v>
      </c>
      <c r="R1662" s="133">
        <v>5</v>
      </c>
      <c r="S1662" s="133" t="s">
        <v>79</v>
      </c>
    </row>
    <row r="1663" spans="13:19" s="133" customFormat="1" ht="12.75" hidden="1" x14ac:dyDescent="0.25">
      <c r="M1663" s="133" t="str">
        <f t="shared" si="50"/>
        <v>ubiegam sięWarmińsko-MazurskieGórowo Iławeckie_PL622</v>
      </c>
      <c r="N1663" s="133" t="s">
        <v>1887</v>
      </c>
      <c r="O1663" s="137" t="str">
        <f t="shared" si="49"/>
        <v>Górowo Iławeckie_PL622</v>
      </c>
      <c r="P1663" s="138" t="s">
        <v>1986</v>
      </c>
      <c r="Q1663" s="138" t="s">
        <v>1947</v>
      </c>
      <c r="R1663" s="133">
        <v>5</v>
      </c>
      <c r="S1663" s="133" t="s">
        <v>79</v>
      </c>
    </row>
    <row r="1664" spans="13:19" s="133" customFormat="1" ht="12.75" hidden="1" x14ac:dyDescent="0.25">
      <c r="M1664" s="133" t="str">
        <f t="shared" si="50"/>
        <v>ubiegam sięWarmińsko-MazurskieGórowo Iławeckie_PL622</v>
      </c>
      <c r="N1664" s="133" t="s">
        <v>1887</v>
      </c>
      <c r="O1664" s="137" t="str">
        <f t="shared" si="49"/>
        <v>Górowo Iławeckie_PL622</v>
      </c>
      <c r="P1664" s="138" t="s">
        <v>1986</v>
      </c>
      <c r="Q1664" s="138" t="s">
        <v>1947</v>
      </c>
      <c r="R1664" s="133">
        <v>5</v>
      </c>
      <c r="S1664" s="133" t="s">
        <v>79</v>
      </c>
    </row>
    <row r="1665" spans="13:19" s="133" customFormat="1" ht="12.75" hidden="1" x14ac:dyDescent="0.25">
      <c r="M1665" s="133" t="str">
        <f t="shared" si="50"/>
        <v>ubiegam sięWarmińsko-MazurskieGrodziczno_PL621</v>
      </c>
      <c r="N1665" s="133" t="s">
        <v>1887</v>
      </c>
      <c r="O1665" s="137" t="str">
        <f t="shared" si="49"/>
        <v>Grodziczno_PL621</v>
      </c>
      <c r="P1665" s="138" t="s">
        <v>1984</v>
      </c>
      <c r="Q1665" s="138" t="s">
        <v>1913</v>
      </c>
      <c r="R1665" s="133">
        <v>5</v>
      </c>
      <c r="S1665" s="133" t="s">
        <v>79</v>
      </c>
    </row>
    <row r="1666" spans="13:19" s="133" customFormat="1" ht="12.75" hidden="1" x14ac:dyDescent="0.25">
      <c r="M1666" s="133" t="str">
        <f t="shared" si="50"/>
        <v>ubiegam sięWarmińsko-MazurskieGronowo Elbląskie_PL621</v>
      </c>
      <c r="N1666" s="133" t="s">
        <v>1887</v>
      </c>
      <c r="O1666" s="137" t="str">
        <f t="shared" si="49"/>
        <v>Gronowo Elbląskie_PL621</v>
      </c>
      <c r="P1666" s="138" t="s">
        <v>1984</v>
      </c>
      <c r="Q1666" s="138" t="s">
        <v>1900</v>
      </c>
      <c r="R1666" s="133">
        <v>5</v>
      </c>
      <c r="S1666" s="133" t="s">
        <v>79</v>
      </c>
    </row>
    <row r="1667" spans="13:19" s="133" customFormat="1" ht="12.75" hidden="1" x14ac:dyDescent="0.25">
      <c r="M1667" s="133" t="str">
        <f t="shared" si="50"/>
        <v>ubiegam sięWarmińsko-MazurskieGrunwald_PL621</v>
      </c>
      <c r="N1667" s="133" t="s">
        <v>1887</v>
      </c>
      <c r="O1667" s="137" t="str">
        <f t="shared" si="49"/>
        <v>Grunwald_PL621</v>
      </c>
      <c r="P1667" s="138" t="s">
        <v>1984</v>
      </c>
      <c r="Q1667" s="138" t="s">
        <v>1917</v>
      </c>
      <c r="R1667" s="133">
        <v>5</v>
      </c>
      <c r="S1667" s="133" t="s">
        <v>79</v>
      </c>
    </row>
    <row r="1668" spans="13:19" s="133" customFormat="1" ht="12.75" hidden="1" x14ac:dyDescent="0.25">
      <c r="M1668" s="133" t="str">
        <f t="shared" si="50"/>
        <v>ubiegam sięWarmińsko-MazurskieIława_PL621</v>
      </c>
      <c r="N1668" s="133" t="s">
        <v>1887</v>
      </c>
      <c r="O1668" s="137" t="str">
        <f t="shared" si="49"/>
        <v>Iława_PL621</v>
      </c>
      <c r="P1668" s="138" t="s">
        <v>1984</v>
      </c>
      <c r="Q1668" s="138" t="s">
        <v>1907</v>
      </c>
      <c r="R1668" s="133">
        <v>5</v>
      </c>
      <c r="S1668" s="133" t="s">
        <v>79</v>
      </c>
    </row>
    <row r="1669" spans="13:19" s="133" customFormat="1" ht="12.75" hidden="1" x14ac:dyDescent="0.25">
      <c r="M1669" s="133" t="str">
        <f t="shared" si="50"/>
        <v>ubiegam sięWarmińsko-MazurskieIłowo-Osada_PL621</v>
      </c>
      <c r="N1669" s="133" t="s">
        <v>1887</v>
      </c>
      <c r="O1669" s="137" t="str">
        <f t="shared" ref="O1669:O1732" si="51">Q1669&amp;P1669</f>
        <v>Iłowo-Osada_PL621</v>
      </c>
      <c r="P1669" s="138" t="s">
        <v>1984</v>
      </c>
      <c r="Q1669" s="138" t="s">
        <v>1895</v>
      </c>
      <c r="R1669" s="133">
        <v>5</v>
      </c>
      <c r="S1669" s="133" t="s">
        <v>79</v>
      </c>
    </row>
    <row r="1670" spans="13:19" s="133" customFormat="1" ht="12.75" hidden="1" x14ac:dyDescent="0.25">
      <c r="M1670" s="133" t="str">
        <f t="shared" ref="M1670:M1733" si="52">S1670&amp;N1670&amp;O1670</f>
        <v>ubiegam sięWarmińsko-MazurskieJanowiec Kościelny_PL622</v>
      </c>
      <c r="N1670" s="133" t="s">
        <v>1887</v>
      </c>
      <c r="O1670" s="137" t="str">
        <f t="shared" si="51"/>
        <v>Janowiec Kościelny_PL622</v>
      </c>
      <c r="P1670" s="138" t="s">
        <v>1986</v>
      </c>
      <c r="Q1670" s="138" t="s">
        <v>1964</v>
      </c>
      <c r="R1670" s="133">
        <v>5</v>
      </c>
      <c r="S1670" s="133" t="s">
        <v>79</v>
      </c>
    </row>
    <row r="1671" spans="13:19" s="133" customFormat="1" ht="12.75" hidden="1" x14ac:dyDescent="0.25">
      <c r="M1671" s="133" t="str">
        <f t="shared" si="52"/>
        <v>ubiegam sięWarmińsko-MazurskieJanowo_PL622</v>
      </c>
      <c r="N1671" s="133" t="s">
        <v>1887</v>
      </c>
      <c r="O1671" s="137" t="str">
        <f t="shared" si="51"/>
        <v>Janowo_PL622</v>
      </c>
      <c r="P1671" s="138" t="s">
        <v>1986</v>
      </c>
      <c r="Q1671" s="138" t="s">
        <v>1965</v>
      </c>
      <c r="R1671" s="133">
        <v>5</v>
      </c>
      <c r="S1671" s="133" t="s">
        <v>79</v>
      </c>
    </row>
    <row r="1672" spans="13:19" s="133" customFormat="1" ht="12.75" hidden="1" x14ac:dyDescent="0.25">
      <c r="M1672" s="133" t="str">
        <f t="shared" si="52"/>
        <v>ubiegam sięWarmińsko-MazurskieJedwabno_PL622</v>
      </c>
      <c r="N1672" s="133" t="s">
        <v>1887</v>
      </c>
      <c r="O1672" s="137" t="str">
        <f t="shared" si="51"/>
        <v>Jedwabno_PL622</v>
      </c>
      <c r="P1672" s="138" t="s">
        <v>1986</v>
      </c>
      <c r="Q1672" s="138" t="s">
        <v>1979</v>
      </c>
      <c r="R1672" s="133">
        <v>5</v>
      </c>
      <c r="S1672" s="133" t="s">
        <v>79</v>
      </c>
    </row>
    <row r="1673" spans="13:19" s="133" customFormat="1" ht="12.75" hidden="1" x14ac:dyDescent="0.25">
      <c r="M1673" s="133" t="str">
        <f t="shared" si="52"/>
        <v>ubiegam sięWarmińsko-MazurskieJeziorany_PL622</v>
      </c>
      <c r="N1673" s="133" t="s">
        <v>1887</v>
      </c>
      <c r="O1673" s="137" t="str">
        <f t="shared" si="51"/>
        <v>Jeziorany_PL622</v>
      </c>
      <c r="P1673" s="138" t="s">
        <v>1986</v>
      </c>
      <c r="Q1673" s="138" t="s">
        <v>1972</v>
      </c>
      <c r="R1673" s="133">
        <v>5</v>
      </c>
      <c r="S1673" s="133" t="s">
        <v>79</v>
      </c>
    </row>
    <row r="1674" spans="13:19" s="133" customFormat="1" ht="12.75" hidden="1" x14ac:dyDescent="0.25">
      <c r="M1674" s="133" t="str">
        <f t="shared" si="52"/>
        <v>ubiegam sięWarmińsko-MazurskieJonkowo_PL622</v>
      </c>
      <c r="N1674" s="133" t="s">
        <v>1887</v>
      </c>
      <c r="O1674" s="137" t="str">
        <f t="shared" si="51"/>
        <v>Jonkowo_PL622</v>
      </c>
      <c r="P1674" s="138" t="s">
        <v>1986</v>
      </c>
      <c r="Q1674" s="138" t="s">
        <v>1973</v>
      </c>
      <c r="R1674" s="133">
        <v>5</v>
      </c>
      <c r="S1674" s="133" t="s">
        <v>79</v>
      </c>
    </row>
    <row r="1675" spans="13:19" s="133" customFormat="1" ht="12.75" hidden="1" x14ac:dyDescent="0.25">
      <c r="M1675" s="133" t="str">
        <f t="shared" si="52"/>
        <v>ubiegam sięWarmińsko-MazurskieKalinowo_PL623</v>
      </c>
      <c r="N1675" s="133" t="s">
        <v>1887</v>
      </c>
      <c r="O1675" s="137" t="str">
        <f t="shared" si="51"/>
        <v>Kalinowo_PL623</v>
      </c>
      <c r="P1675" s="138" t="s">
        <v>1985</v>
      </c>
      <c r="Q1675" s="138" t="s">
        <v>1925</v>
      </c>
      <c r="R1675" s="133">
        <v>5</v>
      </c>
      <c r="S1675" s="133" t="s">
        <v>79</v>
      </c>
    </row>
    <row r="1676" spans="13:19" s="133" customFormat="1" ht="12.75" hidden="1" x14ac:dyDescent="0.25">
      <c r="M1676" s="133" t="str">
        <f t="shared" si="52"/>
        <v>ubiegam sięWarmińsko-MazurskieKętrzyn_PL622</v>
      </c>
      <c r="N1676" s="133" t="s">
        <v>1887</v>
      </c>
      <c r="O1676" s="137" t="str">
        <f t="shared" si="51"/>
        <v>Kętrzyn_PL622</v>
      </c>
      <c r="P1676" s="138" t="s">
        <v>1986</v>
      </c>
      <c r="Q1676" s="138" t="s">
        <v>1952</v>
      </c>
      <c r="R1676" s="133">
        <v>5</v>
      </c>
      <c r="S1676" s="133" t="s">
        <v>79</v>
      </c>
    </row>
    <row r="1677" spans="13:19" s="133" customFormat="1" ht="12.75" hidden="1" x14ac:dyDescent="0.25">
      <c r="M1677" s="133" t="str">
        <f t="shared" si="52"/>
        <v>ubiegam sięWarmińsko-MazurskieKisielice_PL621</v>
      </c>
      <c r="N1677" s="133" t="s">
        <v>1887</v>
      </c>
      <c r="O1677" s="137" t="str">
        <f t="shared" si="51"/>
        <v>Kisielice_PL621</v>
      </c>
      <c r="P1677" s="138" t="s">
        <v>1984</v>
      </c>
      <c r="Q1677" s="138" t="s">
        <v>1908</v>
      </c>
      <c r="R1677" s="133">
        <v>5</v>
      </c>
      <c r="S1677" s="133" t="s">
        <v>79</v>
      </c>
    </row>
    <row r="1678" spans="13:19" s="133" customFormat="1" ht="12.75" hidden="1" x14ac:dyDescent="0.25">
      <c r="M1678" s="133" t="str">
        <f t="shared" si="52"/>
        <v>ubiegam sięWarmińsko-MazurskieKiwity_PL622</v>
      </c>
      <c r="N1678" s="133" t="s">
        <v>1887</v>
      </c>
      <c r="O1678" s="137" t="str">
        <f t="shared" si="51"/>
        <v>Kiwity_PL622</v>
      </c>
      <c r="P1678" s="138" t="s">
        <v>1986</v>
      </c>
      <c r="Q1678" s="138" t="s">
        <v>1956</v>
      </c>
      <c r="R1678" s="133">
        <v>5</v>
      </c>
      <c r="S1678" s="133" t="s">
        <v>79</v>
      </c>
    </row>
    <row r="1679" spans="13:19" s="133" customFormat="1" ht="12.75" hidden="1" x14ac:dyDescent="0.25">
      <c r="M1679" s="133" t="str">
        <f t="shared" si="52"/>
        <v>ubiegam sięWarmińsko-MazurskieKolno_PL622</v>
      </c>
      <c r="N1679" s="133" t="s">
        <v>1887</v>
      </c>
      <c r="O1679" s="137" t="str">
        <f t="shared" si="51"/>
        <v>Kolno_PL622</v>
      </c>
      <c r="P1679" s="138" t="s">
        <v>1986</v>
      </c>
      <c r="Q1679" s="138" t="s">
        <v>1161</v>
      </c>
      <c r="R1679" s="133">
        <v>5</v>
      </c>
      <c r="S1679" s="133" t="s">
        <v>79</v>
      </c>
    </row>
    <row r="1680" spans="13:19" s="133" customFormat="1" ht="12.75" hidden="1" x14ac:dyDescent="0.25">
      <c r="M1680" s="133" t="str">
        <f t="shared" si="52"/>
        <v>ubiegam sięWarmińsko-MazurskieKorsze_PL622</v>
      </c>
      <c r="N1680" s="133" t="s">
        <v>1887</v>
      </c>
      <c r="O1680" s="137" t="str">
        <f t="shared" si="51"/>
        <v>Korsze_PL622</v>
      </c>
      <c r="P1680" s="138" t="s">
        <v>1986</v>
      </c>
      <c r="Q1680" s="138" t="s">
        <v>1953</v>
      </c>
      <c r="R1680" s="133">
        <v>5</v>
      </c>
      <c r="S1680" s="133" t="s">
        <v>79</v>
      </c>
    </row>
    <row r="1681" spans="13:19" s="133" customFormat="1" ht="12.75" hidden="1" x14ac:dyDescent="0.25">
      <c r="M1681" s="133" t="str">
        <f t="shared" si="52"/>
        <v>ubiegam sięWarmińsko-MazurskieKowale Oleckie_PL623</v>
      </c>
      <c r="N1681" s="133" t="s">
        <v>1887</v>
      </c>
      <c r="O1681" s="137" t="str">
        <f t="shared" si="51"/>
        <v>Kowale Oleckie_PL623</v>
      </c>
      <c r="P1681" s="138" t="s">
        <v>1985</v>
      </c>
      <c r="Q1681" s="138" t="s">
        <v>1933</v>
      </c>
      <c r="R1681" s="133">
        <v>5</v>
      </c>
      <c r="S1681" s="133" t="s">
        <v>79</v>
      </c>
    </row>
    <row r="1682" spans="13:19" s="133" customFormat="1" ht="12.75" hidden="1" x14ac:dyDescent="0.25">
      <c r="M1682" s="133" t="str">
        <f t="shared" si="52"/>
        <v>ubiegam sięWarmińsko-MazurskieKozłowo_PL622</v>
      </c>
      <c r="N1682" s="133" t="s">
        <v>1887</v>
      </c>
      <c r="O1682" s="137" t="str">
        <f t="shared" si="51"/>
        <v>Kozłowo_PL622</v>
      </c>
      <c r="P1682" s="138" t="s">
        <v>1986</v>
      </c>
      <c r="Q1682" s="138" t="s">
        <v>1966</v>
      </c>
      <c r="R1682" s="133">
        <v>5</v>
      </c>
      <c r="S1682" s="133" t="s">
        <v>79</v>
      </c>
    </row>
    <row r="1683" spans="13:19" s="133" customFormat="1" ht="12.75" hidden="1" x14ac:dyDescent="0.25">
      <c r="M1683" s="133" t="str">
        <f t="shared" si="52"/>
        <v>ubiegam sięWarmińsko-MazurskieKruklanki_PL623</v>
      </c>
      <c r="N1683" s="133" t="s">
        <v>1887</v>
      </c>
      <c r="O1683" s="137" t="str">
        <f t="shared" si="51"/>
        <v>Kruklanki_PL623</v>
      </c>
      <c r="P1683" s="138" t="s">
        <v>1985</v>
      </c>
      <c r="Q1683" s="138" t="s">
        <v>1929</v>
      </c>
      <c r="R1683" s="133">
        <v>5</v>
      </c>
      <c r="S1683" s="133" t="s">
        <v>79</v>
      </c>
    </row>
    <row r="1684" spans="13:19" s="133" customFormat="1" ht="12.75" hidden="1" x14ac:dyDescent="0.25">
      <c r="M1684" s="133" t="str">
        <f t="shared" si="52"/>
        <v>ubiegam sięWarmińsko-MazurskieKurzętnik_PL621</v>
      </c>
      <c r="N1684" s="133" t="s">
        <v>1887</v>
      </c>
      <c r="O1684" s="137" t="str">
        <f t="shared" si="51"/>
        <v>Kurzętnik_PL621</v>
      </c>
      <c r="P1684" s="138" t="s">
        <v>1984</v>
      </c>
      <c r="Q1684" s="138" t="s">
        <v>1914</v>
      </c>
      <c r="R1684" s="133">
        <v>5</v>
      </c>
      <c r="S1684" s="133" t="s">
        <v>79</v>
      </c>
    </row>
    <row r="1685" spans="13:19" s="133" customFormat="1" ht="12.75" hidden="1" x14ac:dyDescent="0.25">
      <c r="M1685" s="133" t="str">
        <f t="shared" si="52"/>
        <v>ubiegam sięWarmińsko-MazurskieLelkowo_PL621</v>
      </c>
      <c r="N1685" s="133" t="s">
        <v>1887</v>
      </c>
      <c r="O1685" s="137" t="str">
        <f t="shared" si="51"/>
        <v>Lelkowo_PL621</v>
      </c>
      <c r="P1685" s="138" t="s">
        <v>1984</v>
      </c>
      <c r="Q1685" s="138" t="s">
        <v>1890</v>
      </c>
      <c r="R1685" s="133">
        <v>5</v>
      </c>
      <c r="S1685" s="133" t="s">
        <v>79</v>
      </c>
    </row>
    <row r="1686" spans="13:19" s="133" customFormat="1" ht="12.75" hidden="1" x14ac:dyDescent="0.25">
      <c r="M1686" s="133" t="str">
        <f t="shared" si="52"/>
        <v>ubiegam sięWarmińsko-MazurskieLidzbark Warmiński_PL622</v>
      </c>
      <c r="N1686" s="133" t="s">
        <v>1887</v>
      </c>
      <c r="O1686" s="137" t="str">
        <f t="shared" si="51"/>
        <v>Lidzbark Warmiński_PL622</v>
      </c>
      <c r="P1686" s="138" t="s">
        <v>1986</v>
      </c>
      <c r="Q1686" s="138" t="s">
        <v>1957</v>
      </c>
      <c r="R1686" s="133">
        <v>5</v>
      </c>
      <c r="S1686" s="133" t="s">
        <v>79</v>
      </c>
    </row>
    <row r="1687" spans="13:19" s="133" customFormat="1" ht="12.75" hidden="1" x14ac:dyDescent="0.25">
      <c r="M1687" s="133" t="str">
        <f t="shared" si="52"/>
        <v>ubiegam sięWarmińsko-MazurskieLidzbark_PL621</v>
      </c>
      <c r="N1687" s="133" t="s">
        <v>1887</v>
      </c>
      <c r="O1687" s="137" t="str">
        <f t="shared" si="51"/>
        <v>Lidzbark_PL621</v>
      </c>
      <c r="P1687" s="138" t="s">
        <v>1984</v>
      </c>
      <c r="Q1687" s="138" t="s">
        <v>1896</v>
      </c>
      <c r="R1687" s="133">
        <v>5</v>
      </c>
      <c r="S1687" s="133" t="s">
        <v>79</v>
      </c>
    </row>
    <row r="1688" spans="13:19" s="133" customFormat="1" ht="12.75" hidden="1" x14ac:dyDescent="0.25">
      <c r="M1688" s="133" t="str">
        <f t="shared" si="52"/>
        <v>ubiegam sięWarmińsko-MazurskieLubawa_PL621</v>
      </c>
      <c r="N1688" s="133" t="s">
        <v>1887</v>
      </c>
      <c r="O1688" s="137" t="str">
        <f t="shared" si="51"/>
        <v>Lubawa_PL621</v>
      </c>
      <c r="P1688" s="138" t="s">
        <v>1984</v>
      </c>
      <c r="Q1688" s="138" t="s">
        <v>1909</v>
      </c>
      <c r="R1688" s="133">
        <v>5</v>
      </c>
      <c r="S1688" s="133" t="s">
        <v>79</v>
      </c>
    </row>
    <row r="1689" spans="13:19" s="133" customFormat="1" ht="12.75" hidden="1" x14ac:dyDescent="0.25">
      <c r="M1689" s="133" t="str">
        <f t="shared" si="52"/>
        <v>ubiegam sięWarmińsko-MazurskieLubomino_PL622</v>
      </c>
      <c r="N1689" s="133" t="s">
        <v>1887</v>
      </c>
      <c r="O1689" s="137" t="str">
        <f t="shared" si="51"/>
        <v>Lubomino_PL622</v>
      </c>
      <c r="P1689" s="138" t="s">
        <v>1986</v>
      </c>
      <c r="Q1689" s="138" t="s">
        <v>1958</v>
      </c>
      <c r="R1689" s="133">
        <v>5</v>
      </c>
      <c r="S1689" s="133" t="s">
        <v>79</v>
      </c>
    </row>
    <row r="1690" spans="13:19" s="133" customFormat="1" ht="12.75" hidden="1" x14ac:dyDescent="0.25">
      <c r="M1690" s="133" t="str">
        <f t="shared" si="52"/>
        <v>ubiegam sięWarmińsko-MazurskieŁukta_PL621</v>
      </c>
      <c r="N1690" s="133" t="s">
        <v>1887</v>
      </c>
      <c r="O1690" s="137" t="str">
        <f t="shared" si="51"/>
        <v>Łukta_PL621</v>
      </c>
      <c r="P1690" s="138" t="s">
        <v>1984</v>
      </c>
      <c r="Q1690" s="138" t="s">
        <v>1918</v>
      </c>
      <c r="R1690" s="133">
        <v>5</v>
      </c>
      <c r="S1690" s="133" t="s">
        <v>79</v>
      </c>
    </row>
    <row r="1691" spans="13:19" s="133" customFormat="1" ht="12.75" hidden="1" x14ac:dyDescent="0.25">
      <c r="M1691" s="133" t="str">
        <f t="shared" si="52"/>
        <v>ubiegam sięWarmińsko-MazurskieMałdyty_PL621</v>
      </c>
      <c r="N1691" s="133" t="s">
        <v>1887</v>
      </c>
      <c r="O1691" s="137" t="str">
        <f t="shared" si="51"/>
        <v>Małdyty_PL621</v>
      </c>
      <c r="P1691" s="138" t="s">
        <v>1984</v>
      </c>
      <c r="Q1691" s="138" t="s">
        <v>1919</v>
      </c>
      <c r="R1691" s="133">
        <v>5</v>
      </c>
      <c r="S1691" s="133" t="s">
        <v>79</v>
      </c>
    </row>
    <row r="1692" spans="13:19" s="133" customFormat="1" ht="12.75" hidden="1" x14ac:dyDescent="0.25">
      <c r="M1692" s="133" t="str">
        <f t="shared" si="52"/>
        <v>ubiegam sięWarmińsko-MazurskieMarkusy_PL621</v>
      </c>
      <c r="N1692" s="133" t="s">
        <v>1887</v>
      </c>
      <c r="O1692" s="137" t="str">
        <f t="shared" si="51"/>
        <v>Markusy_PL621</v>
      </c>
      <c r="P1692" s="138" t="s">
        <v>1984</v>
      </c>
      <c r="Q1692" s="138" t="s">
        <v>1901</v>
      </c>
      <c r="R1692" s="133">
        <v>5</v>
      </c>
      <c r="S1692" s="133" t="s">
        <v>79</v>
      </c>
    </row>
    <row r="1693" spans="13:19" s="133" customFormat="1" ht="12.75" hidden="1" x14ac:dyDescent="0.25">
      <c r="M1693" s="133" t="str">
        <f t="shared" si="52"/>
        <v>ubiegam sięWarmińsko-MazurskieMikołajki_PL622</v>
      </c>
      <c r="N1693" s="133" t="s">
        <v>1887</v>
      </c>
      <c r="O1693" s="137" t="str">
        <f t="shared" si="51"/>
        <v>Mikołajki_PL622</v>
      </c>
      <c r="P1693" s="138" t="s">
        <v>1986</v>
      </c>
      <c r="Q1693" s="138" t="s">
        <v>1960</v>
      </c>
      <c r="R1693" s="133">
        <v>5</v>
      </c>
      <c r="S1693" s="133" t="s">
        <v>79</v>
      </c>
    </row>
    <row r="1694" spans="13:19" s="133" customFormat="1" ht="12.75" hidden="1" x14ac:dyDescent="0.25">
      <c r="M1694" s="133" t="str">
        <f t="shared" si="52"/>
        <v>ubiegam sięWarmińsko-MazurskieMilejewo_PL621</v>
      </c>
      <c r="N1694" s="133" t="s">
        <v>1887</v>
      </c>
      <c r="O1694" s="137" t="str">
        <f t="shared" si="51"/>
        <v>Milejewo_PL621</v>
      </c>
      <c r="P1694" s="138" t="s">
        <v>1984</v>
      </c>
      <c r="Q1694" s="138" t="s">
        <v>1902</v>
      </c>
      <c r="R1694" s="133">
        <v>5</v>
      </c>
      <c r="S1694" s="133" t="s">
        <v>79</v>
      </c>
    </row>
    <row r="1695" spans="13:19" s="133" customFormat="1" ht="12.75" hidden="1" x14ac:dyDescent="0.25">
      <c r="M1695" s="133" t="str">
        <f t="shared" si="52"/>
        <v>ubiegam sięWarmińsko-MazurskieMiłakowo_PL621</v>
      </c>
      <c r="N1695" s="133" t="s">
        <v>1887</v>
      </c>
      <c r="O1695" s="137" t="str">
        <f t="shared" si="51"/>
        <v>Miłakowo_PL621</v>
      </c>
      <c r="P1695" s="138" t="s">
        <v>1984</v>
      </c>
      <c r="Q1695" s="138" t="s">
        <v>1920</v>
      </c>
      <c r="R1695" s="133">
        <v>5</v>
      </c>
      <c r="S1695" s="133" t="s">
        <v>79</v>
      </c>
    </row>
    <row r="1696" spans="13:19" s="133" customFormat="1" ht="12.75" hidden="1" x14ac:dyDescent="0.25">
      <c r="M1696" s="133" t="str">
        <f t="shared" si="52"/>
        <v>ubiegam sięWarmińsko-MazurskieMiłki_PL623</v>
      </c>
      <c r="N1696" s="133" t="s">
        <v>1887</v>
      </c>
      <c r="O1696" s="137" t="str">
        <f t="shared" si="51"/>
        <v>Miłki_PL623</v>
      </c>
      <c r="P1696" s="138" t="s">
        <v>1985</v>
      </c>
      <c r="Q1696" s="138" t="s">
        <v>1930</v>
      </c>
      <c r="R1696" s="133">
        <v>5</v>
      </c>
      <c r="S1696" s="133" t="s">
        <v>79</v>
      </c>
    </row>
    <row r="1697" spans="13:19" s="133" customFormat="1" ht="12.75" hidden="1" x14ac:dyDescent="0.25">
      <c r="M1697" s="133" t="str">
        <f t="shared" si="52"/>
        <v>ubiegam sięWarmińsko-MazurskieMiłomłyn_PL621</v>
      </c>
      <c r="N1697" s="133" t="s">
        <v>1887</v>
      </c>
      <c r="O1697" s="137" t="str">
        <f t="shared" si="51"/>
        <v>Miłomłyn_PL621</v>
      </c>
      <c r="P1697" s="138" t="s">
        <v>1984</v>
      </c>
      <c r="Q1697" s="138" t="s">
        <v>1921</v>
      </c>
      <c r="R1697" s="133">
        <v>5</v>
      </c>
      <c r="S1697" s="133" t="s">
        <v>79</v>
      </c>
    </row>
    <row r="1698" spans="13:19" s="133" customFormat="1" ht="12.75" hidden="1" x14ac:dyDescent="0.25">
      <c r="M1698" s="133" t="str">
        <f t="shared" si="52"/>
        <v>ubiegam sięWarmińsko-MazurskieMłynary_PL621</v>
      </c>
      <c r="N1698" s="133" t="s">
        <v>1887</v>
      </c>
      <c r="O1698" s="137" t="str">
        <f t="shared" si="51"/>
        <v>Młynary_PL621</v>
      </c>
      <c r="P1698" s="138" t="s">
        <v>1984</v>
      </c>
      <c r="Q1698" s="138" t="s">
        <v>1903</v>
      </c>
      <c r="R1698" s="133">
        <v>5</v>
      </c>
      <c r="S1698" s="133" t="s">
        <v>79</v>
      </c>
    </row>
    <row r="1699" spans="13:19" s="133" customFormat="1" ht="12.75" hidden="1" x14ac:dyDescent="0.25">
      <c r="M1699" s="133" t="str">
        <f t="shared" si="52"/>
        <v>ubiegam sięWarmińsko-MazurskieMorąg_PL621</v>
      </c>
      <c r="N1699" s="133" t="s">
        <v>1887</v>
      </c>
      <c r="O1699" s="137" t="str">
        <f t="shared" si="51"/>
        <v>Morąg_PL621</v>
      </c>
      <c r="P1699" s="138" t="s">
        <v>1984</v>
      </c>
      <c r="Q1699" s="138" t="s">
        <v>1922</v>
      </c>
      <c r="R1699" s="133">
        <v>5</v>
      </c>
      <c r="S1699" s="133" t="s">
        <v>79</v>
      </c>
    </row>
    <row r="1700" spans="13:19" s="133" customFormat="1" ht="12.75" hidden="1" x14ac:dyDescent="0.25">
      <c r="M1700" s="133" t="str">
        <f t="shared" si="52"/>
        <v>ubiegam sięWarmińsko-MazurskieMrągowo_PL622</v>
      </c>
      <c r="N1700" s="133" t="s">
        <v>1887</v>
      </c>
      <c r="O1700" s="137" t="str">
        <f t="shared" si="51"/>
        <v>Mrągowo_PL622</v>
      </c>
      <c r="P1700" s="138" t="s">
        <v>1986</v>
      </c>
      <c r="Q1700" s="138" t="s">
        <v>1961</v>
      </c>
      <c r="R1700" s="133">
        <v>5</v>
      </c>
      <c r="S1700" s="133" t="s">
        <v>79</v>
      </c>
    </row>
    <row r="1701" spans="13:19" s="133" customFormat="1" ht="12.75" hidden="1" x14ac:dyDescent="0.25">
      <c r="M1701" s="133" t="str">
        <f t="shared" si="52"/>
        <v>ubiegam sięWarmińsko-MazurskieNidzica_PL622</v>
      </c>
      <c r="N1701" s="133" t="s">
        <v>1887</v>
      </c>
      <c r="O1701" s="137" t="str">
        <f t="shared" si="51"/>
        <v>Nidzica_PL622</v>
      </c>
      <c r="P1701" s="138" t="s">
        <v>1986</v>
      </c>
      <c r="Q1701" s="138" t="s">
        <v>1967</v>
      </c>
      <c r="R1701" s="133">
        <v>5</v>
      </c>
      <c r="S1701" s="133" t="s">
        <v>79</v>
      </c>
    </row>
    <row r="1702" spans="13:19" s="133" customFormat="1" ht="12.75" hidden="1" x14ac:dyDescent="0.25">
      <c r="M1702" s="133" t="str">
        <f t="shared" si="52"/>
        <v>ubiegam sięWarmińsko-MazurskieNowe Miasto Lubawskie_PL621</v>
      </c>
      <c r="N1702" s="133" t="s">
        <v>1887</v>
      </c>
      <c r="O1702" s="137" t="str">
        <f t="shared" si="51"/>
        <v>Nowe Miasto Lubawskie_PL621</v>
      </c>
      <c r="P1702" s="138" t="s">
        <v>1984</v>
      </c>
      <c r="Q1702" s="138" t="s">
        <v>1915</v>
      </c>
      <c r="R1702" s="133">
        <v>5</v>
      </c>
      <c r="S1702" s="133" t="s">
        <v>79</v>
      </c>
    </row>
    <row r="1703" spans="13:19" s="133" customFormat="1" ht="12.75" hidden="1" x14ac:dyDescent="0.25">
      <c r="M1703" s="133" t="str">
        <f t="shared" si="52"/>
        <v>ubiegam sięWarmińsko-MazurskieOlecko_PL623</v>
      </c>
      <c r="N1703" s="133" t="s">
        <v>1887</v>
      </c>
      <c r="O1703" s="137" t="str">
        <f t="shared" si="51"/>
        <v>Olecko_PL623</v>
      </c>
      <c r="P1703" s="138" t="s">
        <v>1985</v>
      </c>
      <c r="Q1703" s="138" t="s">
        <v>1934</v>
      </c>
      <c r="R1703" s="133">
        <v>5</v>
      </c>
      <c r="S1703" s="133" t="s">
        <v>79</v>
      </c>
    </row>
    <row r="1704" spans="13:19" s="133" customFormat="1" ht="12.75" hidden="1" x14ac:dyDescent="0.25">
      <c r="M1704" s="133" t="str">
        <f t="shared" si="52"/>
        <v>ubiegam sięWarmińsko-MazurskieOlsztynek_PL622</v>
      </c>
      <c r="N1704" s="133" t="s">
        <v>1887</v>
      </c>
      <c r="O1704" s="137" t="str">
        <f t="shared" si="51"/>
        <v>Olsztynek_PL622</v>
      </c>
      <c r="P1704" s="138" t="s">
        <v>1986</v>
      </c>
      <c r="Q1704" s="138" t="s">
        <v>1974</v>
      </c>
      <c r="R1704" s="133">
        <v>5</v>
      </c>
      <c r="S1704" s="133" t="s">
        <v>79</v>
      </c>
    </row>
    <row r="1705" spans="13:19" s="133" customFormat="1" ht="12.75" hidden="1" x14ac:dyDescent="0.25">
      <c r="M1705" s="133" t="str">
        <f t="shared" si="52"/>
        <v>ubiegam sięWarmińsko-MazurskieOrneta_PL622</v>
      </c>
      <c r="N1705" s="133" t="s">
        <v>1887</v>
      </c>
      <c r="O1705" s="137" t="str">
        <f t="shared" si="51"/>
        <v>Orneta_PL622</v>
      </c>
      <c r="P1705" s="138" t="s">
        <v>1986</v>
      </c>
      <c r="Q1705" s="138" t="s">
        <v>1959</v>
      </c>
      <c r="R1705" s="133">
        <v>5</v>
      </c>
      <c r="S1705" s="133" t="s">
        <v>79</v>
      </c>
    </row>
    <row r="1706" spans="13:19" s="133" customFormat="1" ht="12.75" hidden="1" x14ac:dyDescent="0.25">
      <c r="M1706" s="133" t="str">
        <f t="shared" si="52"/>
        <v>ubiegam sięWarmińsko-MazurskieOrzysz_PL623</v>
      </c>
      <c r="N1706" s="133" t="s">
        <v>1887</v>
      </c>
      <c r="O1706" s="137" t="str">
        <f t="shared" si="51"/>
        <v>Orzysz_PL623</v>
      </c>
      <c r="P1706" s="138" t="s">
        <v>1985</v>
      </c>
      <c r="Q1706" s="138" t="s">
        <v>1938</v>
      </c>
      <c r="R1706" s="133">
        <v>5</v>
      </c>
      <c r="S1706" s="133" t="s">
        <v>79</v>
      </c>
    </row>
    <row r="1707" spans="13:19" s="133" customFormat="1" ht="12.75" hidden="1" x14ac:dyDescent="0.25">
      <c r="M1707" s="133" t="str">
        <f t="shared" si="52"/>
        <v>ubiegam sięWarmińsko-MazurskieOstróda_PL621</v>
      </c>
      <c r="N1707" s="133" t="s">
        <v>1887</v>
      </c>
      <c r="O1707" s="137" t="str">
        <f t="shared" si="51"/>
        <v>Ostróda_PL621</v>
      </c>
      <c r="P1707" s="138" t="s">
        <v>1984</v>
      </c>
      <c r="Q1707" s="138" t="s">
        <v>1923</v>
      </c>
      <c r="R1707" s="133">
        <v>5</v>
      </c>
      <c r="S1707" s="133" t="s">
        <v>79</v>
      </c>
    </row>
    <row r="1708" spans="13:19" s="133" customFormat="1" ht="12.75" hidden="1" x14ac:dyDescent="0.25">
      <c r="M1708" s="133" t="str">
        <f t="shared" si="52"/>
        <v>ubiegam sięWarmińsko-MazurskiePasłęk_PL621</v>
      </c>
      <c r="N1708" s="133" t="s">
        <v>1887</v>
      </c>
      <c r="O1708" s="137" t="str">
        <f t="shared" si="51"/>
        <v>Pasłęk_PL621</v>
      </c>
      <c r="P1708" s="138" t="s">
        <v>1984</v>
      </c>
      <c r="Q1708" s="138" t="s">
        <v>1904</v>
      </c>
      <c r="R1708" s="133">
        <v>5</v>
      </c>
      <c r="S1708" s="133" t="s">
        <v>79</v>
      </c>
    </row>
    <row r="1709" spans="13:19" s="133" customFormat="1" ht="12.75" hidden="1" x14ac:dyDescent="0.25">
      <c r="M1709" s="133" t="str">
        <f t="shared" si="52"/>
        <v>ubiegam sięWarmińsko-MazurskiePasym_PL622</v>
      </c>
      <c r="N1709" s="133" t="s">
        <v>1887</v>
      </c>
      <c r="O1709" s="137" t="str">
        <f t="shared" si="51"/>
        <v>Pasym_PL622</v>
      </c>
      <c r="P1709" s="138" t="s">
        <v>1986</v>
      </c>
      <c r="Q1709" s="138" t="s">
        <v>1980</v>
      </c>
      <c r="R1709" s="133">
        <v>5</v>
      </c>
      <c r="S1709" s="133" t="s">
        <v>79</v>
      </c>
    </row>
    <row r="1710" spans="13:19" s="133" customFormat="1" ht="12.75" hidden="1" x14ac:dyDescent="0.25">
      <c r="M1710" s="133" t="str">
        <f t="shared" si="52"/>
        <v>ubiegam sięWarmińsko-MazurskiePiecki_PL622</v>
      </c>
      <c r="N1710" s="133" t="s">
        <v>1887</v>
      </c>
      <c r="O1710" s="137" t="str">
        <f t="shared" si="51"/>
        <v>Piecki_PL622</v>
      </c>
      <c r="P1710" s="138" t="s">
        <v>1986</v>
      </c>
      <c r="Q1710" s="138" t="s">
        <v>1962</v>
      </c>
      <c r="R1710" s="133">
        <v>5</v>
      </c>
      <c r="S1710" s="133" t="s">
        <v>79</v>
      </c>
    </row>
    <row r="1711" spans="13:19" s="133" customFormat="1" ht="12.75" hidden="1" x14ac:dyDescent="0.25">
      <c r="M1711" s="133" t="str">
        <f t="shared" si="52"/>
        <v>ubiegam sięWarmińsko-MazurskiePieniężno_PL621</v>
      </c>
      <c r="N1711" s="133" t="s">
        <v>1887</v>
      </c>
      <c r="O1711" s="137" t="str">
        <f t="shared" si="51"/>
        <v>Pieniężno_PL621</v>
      </c>
      <c r="P1711" s="138" t="s">
        <v>1984</v>
      </c>
      <c r="Q1711" s="138" t="s">
        <v>1891</v>
      </c>
      <c r="R1711" s="133">
        <v>5</v>
      </c>
      <c r="S1711" s="133" t="s">
        <v>79</v>
      </c>
    </row>
    <row r="1712" spans="13:19" s="133" customFormat="1" ht="12.75" hidden="1" x14ac:dyDescent="0.25">
      <c r="M1712" s="133" t="str">
        <f t="shared" si="52"/>
        <v>ubiegam sięWarmińsko-MazurskiePisz_PL623</v>
      </c>
      <c r="N1712" s="133" t="s">
        <v>1887</v>
      </c>
      <c r="O1712" s="137" t="str">
        <f t="shared" si="51"/>
        <v>Pisz_PL623</v>
      </c>
      <c r="P1712" s="138" t="s">
        <v>1985</v>
      </c>
      <c r="Q1712" s="138" t="s">
        <v>1939</v>
      </c>
      <c r="R1712" s="133">
        <v>5</v>
      </c>
      <c r="S1712" s="133" t="s">
        <v>79</v>
      </c>
    </row>
    <row r="1713" spans="13:19" s="133" customFormat="1" ht="12.75" hidden="1" x14ac:dyDescent="0.25">
      <c r="M1713" s="133" t="str">
        <f t="shared" si="52"/>
        <v>ubiegam sięWarmińsko-MazurskiePłoskinia_PL621</v>
      </c>
      <c r="N1713" s="133" t="s">
        <v>1887</v>
      </c>
      <c r="O1713" s="137" t="str">
        <f t="shared" si="51"/>
        <v>Płoskinia_PL621</v>
      </c>
      <c r="P1713" s="138" t="s">
        <v>1984</v>
      </c>
      <c r="Q1713" s="138" t="s">
        <v>1892</v>
      </c>
      <c r="R1713" s="133">
        <v>5</v>
      </c>
      <c r="S1713" s="133" t="s">
        <v>79</v>
      </c>
    </row>
    <row r="1714" spans="13:19" s="133" customFormat="1" ht="12.75" hidden="1" x14ac:dyDescent="0.25">
      <c r="M1714" s="133" t="str">
        <f t="shared" si="52"/>
        <v>ubiegam sięWarmińsko-MazurskiePłośnica_PL621</v>
      </c>
      <c r="N1714" s="133" t="s">
        <v>1887</v>
      </c>
      <c r="O1714" s="137" t="str">
        <f t="shared" si="51"/>
        <v>Płośnica_PL621</v>
      </c>
      <c r="P1714" s="138" t="s">
        <v>1984</v>
      </c>
      <c r="Q1714" s="138" t="s">
        <v>1897</v>
      </c>
      <c r="R1714" s="133">
        <v>5</v>
      </c>
      <c r="S1714" s="133" t="s">
        <v>79</v>
      </c>
    </row>
    <row r="1715" spans="13:19" s="133" customFormat="1" ht="12.75" hidden="1" x14ac:dyDescent="0.25">
      <c r="M1715" s="133" t="str">
        <f t="shared" si="52"/>
        <v>ubiegam sięWarmińsko-MazurskiePozezdrze_PL623</v>
      </c>
      <c r="N1715" s="133" t="s">
        <v>1887</v>
      </c>
      <c r="O1715" s="137" t="str">
        <f t="shared" si="51"/>
        <v>Pozezdrze_PL623</v>
      </c>
      <c r="P1715" s="138" t="s">
        <v>1985</v>
      </c>
      <c r="Q1715" s="138" t="s">
        <v>1945</v>
      </c>
      <c r="R1715" s="133">
        <v>5</v>
      </c>
      <c r="S1715" s="133" t="s">
        <v>79</v>
      </c>
    </row>
    <row r="1716" spans="13:19" s="133" customFormat="1" ht="12.75" hidden="1" x14ac:dyDescent="0.25">
      <c r="M1716" s="133" t="str">
        <f t="shared" si="52"/>
        <v>ubiegam sięWarmińsko-MazurskieProstki_PL623</v>
      </c>
      <c r="N1716" s="133" t="s">
        <v>1887</v>
      </c>
      <c r="O1716" s="137" t="str">
        <f t="shared" si="51"/>
        <v>Prostki_PL623</v>
      </c>
      <c r="P1716" s="138" t="s">
        <v>1985</v>
      </c>
      <c r="Q1716" s="138" t="s">
        <v>1926</v>
      </c>
      <c r="R1716" s="133">
        <v>5</v>
      </c>
      <c r="S1716" s="133" t="s">
        <v>79</v>
      </c>
    </row>
    <row r="1717" spans="13:19" s="133" customFormat="1" ht="12.75" hidden="1" x14ac:dyDescent="0.25">
      <c r="M1717" s="133" t="str">
        <f t="shared" si="52"/>
        <v>ubiegam sięWarmińsko-MazurskiePurda_PL622</v>
      </c>
      <c r="N1717" s="133" t="s">
        <v>1887</v>
      </c>
      <c r="O1717" s="137" t="str">
        <f t="shared" si="51"/>
        <v>Purda_PL622</v>
      </c>
      <c r="P1717" s="138" t="s">
        <v>1986</v>
      </c>
      <c r="Q1717" s="138" t="s">
        <v>1975</v>
      </c>
      <c r="R1717" s="133">
        <v>5</v>
      </c>
      <c r="S1717" s="133" t="s">
        <v>79</v>
      </c>
    </row>
    <row r="1718" spans="13:19" s="133" customFormat="1" ht="12.75" hidden="1" x14ac:dyDescent="0.25">
      <c r="M1718" s="133" t="str">
        <f t="shared" si="52"/>
        <v>ubiegam sięWarmińsko-MazurskieReszel_PL622</v>
      </c>
      <c r="N1718" s="133" t="s">
        <v>1887</v>
      </c>
      <c r="O1718" s="137" t="str">
        <f t="shared" si="51"/>
        <v>Reszel_PL622</v>
      </c>
      <c r="P1718" s="138" t="s">
        <v>1986</v>
      </c>
      <c r="Q1718" s="138" t="s">
        <v>1954</v>
      </c>
      <c r="R1718" s="133">
        <v>5</v>
      </c>
      <c r="S1718" s="133" t="s">
        <v>79</v>
      </c>
    </row>
    <row r="1719" spans="13:19" s="133" customFormat="1" ht="12.75" hidden="1" x14ac:dyDescent="0.25">
      <c r="M1719" s="133" t="str">
        <f t="shared" si="52"/>
        <v>ubiegam sięWarmińsko-MazurskieRozogi_PL622</v>
      </c>
      <c r="N1719" s="133" t="s">
        <v>1887</v>
      </c>
      <c r="O1719" s="137" t="str">
        <f t="shared" si="51"/>
        <v>Rozogi_PL622</v>
      </c>
      <c r="P1719" s="138" t="s">
        <v>1986</v>
      </c>
      <c r="Q1719" s="138" t="s">
        <v>1981</v>
      </c>
      <c r="R1719" s="133">
        <v>5</v>
      </c>
      <c r="S1719" s="133" t="s">
        <v>79</v>
      </c>
    </row>
    <row r="1720" spans="13:19" s="133" customFormat="1" ht="12.75" hidden="1" x14ac:dyDescent="0.25">
      <c r="M1720" s="133" t="str">
        <f t="shared" si="52"/>
        <v>ubiegam sięWarmińsko-MazurskieRuciane-Nida_PL623</v>
      </c>
      <c r="N1720" s="133" t="s">
        <v>1887</v>
      </c>
      <c r="O1720" s="137" t="str">
        <f t="shared" si="51"/>
        <v>Ruciane-Nida_PL623</v>
      </c>
      <c r="P1720" s="138" t="s">
        <v>1985</v>
      </c>
      <c r="Q1720" s="138" t="s">
        <v>1940</v>
      </c>
      <c r="R1720" s="133">
        <v>5</v>
      </c>
      <c r="S1720" s="133" t="s">
        <v>79</v>
      </c>
    </row>
    <row r="1721" spans="13:19" s="133" customFormat="1" ht="12.75" hidden="1" x14ac:dyDescent="0.25">
      <c r="M1721" s="133" t="str">
        <f t="shared" si="52"/>
        <v>ubiegam sięWarmińsko-MazurskieRybno_PL621</v>
      </c>
      <c r="N1721" s="133" t="s">
        <v>1887</v>
      </c>
      <c r="O1721" s="137" t="str">
        <f t="shared" si="51"/>
        <v>Rybno_PL621</v>
      </c>
      <c r="P1721" s="138" t="s">
        <v>1984</v>
      </c>
      <c r="Q1721" s="138" t="s">
        <v>520</v>
      </c>
      <c r="R1721" s="133">
        <v>5</v>
      </c>
      <c r="S1721" s="133" t="s">
        <v>79</v>
      </c>
    </row>
    <row r="1722" spans="13:19" s="133" customFormat="1" ht="12.75" hidden="1" x14ac:dyDescent="0.25">
      <c r="M1722" s="133" t="str">
        <f t="shared" si="52"/>
        <v>ubiegam sięWarmińsko-MazurskieRychliki_PL621</v>
      </c>
      <c r="N1722" s="133" t="s">
        <v>1887</v>
      </c>
      <c r="O1722" s="137" t="str">
        <f t="shared" si="51"/>
        <v>Rychliki_PL621</v>
      </c>
      <c r="P1722" s="138" t="s">
        <v>1984</v>
      </c>
      <c r="Q1722" s="138" t="s">
        <v>1905</v>
      </c>
      <c r="R1722" s="133">
        <v>5</v>
      </c>
      <c r="S1722" s="133" t="s">
        <v>79</v>
      </c>
    </row>
    <row r="1723" spans="13:19" s="133" customFormat="1" ht="12.75" hidden="1" x14ac:dyDescent="0.25">
      <c r="M1723" s="133" t="str">
        <f t="shared" si="52"/>
        <v>ubiegam sięWarmińsko-MazurskieRyn_PL623</v>
      </c>
      <c r="N1723" s="133" t="s">
        <v>1887</v>
      </c>
      <c r="O1723" s="137" t="str">
        <f t="shared" si="51"/>
        <v>Ryn_PL623</v>
      </c>
      <c r="P1723" s="138" t="s">
        <v>1985</v>
      </c>
      <c r="Q1723" s="138" t="s">
        <v>1931</v>
      </c>
      <c r="R1723" s="133">
        <v>5</v>
      </c>
      <c r="S1723" s="133" t="s">
        <v>79</v>
      </c>
    </row>
    <row r="1724" spans="13:19" s="133" customFormat="1" ht="12.75" hidden="1" x14ac:dyDescent="0.25">
      <c r="M1724" s="133" t="str">
        <f t="shared" si="52"/>
        <v>ubiegam sięWarmińsko-MazurskieSępopol_PL622</v>
      </c>
      <c r="N1724" s="133" t="s">
        <v>1887</v>
      </c>
      <c r="O1724" s="137" t="str">
        <f t="shared" si="51"/>
        <v>Sępopol_PL622</v>
      </c>
      <c r="P1724" s="138" t="s">
        <v>1986</v>
      </c>
      <c r="Q1724" s="138" t="s">
        <v>1950</v>
      </c>
      <c r="R1724" s="133">
        <v>5</v>
      </c>
      <c r="S1724" s="133" t="s">
        <v>79</v>
      </c>
    </row>
    <row r="1725" spans="13:19" s="133" customFormat="1" ht="12.75" hidden="1" x14ac:dyDescent="0.25">
      <c r="M1725" s="133" t="str">
        <f t="shared" si="52"/>
        <v>ubiegam sięWarmińsko-MazurskieSorkwity_PL622</v>
      </c>
      <c r="N1725" s="133" t="s">
        <v>1887</v>
      </c>
      <c r="O1725" s="137" t="str">
        <f t="shared" si="51"/>
        <v>Sorkwity_PL622</v>
      </c>
      <c r="P1725" s="138" t="s">
        <v>1986</v>
      </c>
      <c r="Q1725" s="138" t="s">
        <v>1963</v>
      </c>
      <c r="R1725" s="133">
        <v>5</v>
      </c>
      <c r="S1725" s="133" t="s">
        <v>79</v>
      </c>
    </row>
    <row r="1726" spans="13:19" s="133" customFormat="1" ht="12.75" hidden="1" x14ac:dyDescent="0.25">
      <c r="M1726" s="133" t="str">
        <f t="shared" si="52"/>
        <v>ubiegam sięWarmińsko-MazurskieSrokowo_PL622</v>
      </c>
      <c r="N1726" s="133" t="s">
        <v>1887</v>
      </c>
      <c r="O1726" s="137" t="str">
        <f t="shared" si="51"/>
        <v>Srokowo_PL622</v>
      </c>
      <c r="P1726" s="138" t="s">
        <v>1986</v>
      </c>
      <c r="Q1726" s="138" t="s">
        <v>1955</v>
      </c>
      <c r="R1726" s="133">
        <v>5</v>
      </c>
      <c r="S1726" s="133" t="s">
        <v>79</v>
      </c>
    </row>
    <row r="1727" spans="13:19" s="133" customFormat="1" ht="12.75" hidden="1" x14ac:dyDescent="0.25">
      <c r="M1727" s="133" t="str">
        <f t="shared" si="52"/>
        <v>ubiegam sięWarmińsko-MazurskieStare Juchy_PL623</v>
      </c>
      <c r="N1727" s="133" t="s">
        <v>1887</v>
      </c>
      <c r="O1727" s="137" t="str">
        <f t="shared" si="51"/>
        <v>Stare Juchy_PL623</v>
      </c>
      <c r="P1727" s="138" t="s">
        <v>1985</v>
      </c>
      <c r="Q1727" s="138" t="s">
        <v>1927</v>
      </c>
      <c r="R1727" s="133">
        <v>5</v>
      </c>
      <c r="S1727" s="133" t="s">
        <v>79</v>
      </c>
    </row>
    <row r="1728" spans="13:19" s="133" customFormat="1" ht="12.75" hidden="1" x14ac:dyDescent="0.25">
      <c r="M1728" s="133" t="str">
        <f t="shared" si="52"/>
        <v>ubiegam sięWarmińsko-MazurskieStawiguda_PL622</v>
      </c>
      <c r="N1728" s="133" t="s">
        <v>1887</v>
      </c>
      <c r="O1728" s="137" t="str">
        <f t="shared" si="51"/>
        <v>Stawiguda_PL622</v>
      </c>
      <c r="P1728" s="138" t="s">
        <v>1986</v>
      </c>
      <c r="Q1728" s="138" t="s">
        <v>1976</v>
      </c>
      <c r="R1728" s="133">
        <v>5</v>
      </c>
      <c r="S1728" s="133" t="s">
        <v>79</v>
      </c>
    </row>
    <row r="1729" spans="13:19" s="133" customFormat="1" ht="12.75" hidden="1" x14ac:dyDescent="0.25">
      <c r="M1729" s="133" t="str">
        <f t="shared" si="52"/>
        <v>ubiegam sięWarmińsko-MazurskieSusz_PL621</v>
      </c>
      <c r="N1729" s="133" t="s">
        <v>1887</v>
      </c>
      <c r="O1729" s="137" t="str">
        <f t="shared" si="51"/>
        <v>Susz_PL621</v>
      </c>
      <c r="P1729" s="138" t="s">
        <v>1984</v>
      </c>
      <c r="Q1729" s="138" t="s">
        <v>1910</v>
      </c>
      <c r="R1729" s="133">
        <v>5</v>
      </c>
      <c r="S1729" s="133" t="s">
        <v>79</v>
      </c>
    </row>
    <row r="1730" spans="13:19" s="133" customFormat="1" ht="12.75" hidden="1" x14ac:dyDescent="0.25">
      <c r="M1730" s="133" t="str">
        <f t="shared" si="52"/>
        <v>ubiegam sięWarmińsko-MazurskieSzczytno_PL622</v>
      </c>
      <c r="N1730" s="133" t="s">
        <v>1887</v>
      </c>
      <c r="O1730" s="137" t="str">
        <f t="shared" si="51"/>
        <v>Szczytno_PL622</v>
      </c>
      <c r="P1730" s="138" t="s">
        <v>1986</v>
      </c>
      <c r="Q1730" s="138" t="s">
        <v>1982</v>
      </c>
      <c r="R1730" s="133">
        <v>5</v>
      </c>
      <c r="S1730" s="133" t="s">
        <v>79</v>
      </c>
    </row>
    <row r="1731" spans="13:19" s="133" customFormat="1" ht="12.75" hidden="1" x14ac:dyDescent="0.25">
      <c r="M1731" s="133" t="str">
        <f t="shared" si="52"/>
        <v>ubiegam sięWarmińsko-MazurskieŚwiątki_PL622</v>
      </c>
      <c r="N1731" s="133" t="s">
        <v>1887</v>
      </c>
      <c r="O1731" s="137" t="str">
        <f t="shared" si="51"/>
        <v>Świątki_PL622</v>
      </c>
      <c r="P1731" s="138" t="s">
        <v>1986</v>
      </c>
      <c r="Q1731" s="138" t="s">
        <v>1977</v>
      </c>
      <c r="R1731" s="133">
        <v>5</v>
      </c>
      <c r="S1731" s="133" t="s">
        <v>79</v>
      </c>
    </row>
    <row r="1732" spans="13:19" s="133" customFormat="1" ht="12.75" hidden="1" x14ac:dyDescent="0.25">
      <c r="M1732" s="133" t="str">
        <f t="shared" si="52"/>
        <v>ubiegam sięWarmińsko-MazurskieŚwiętajno_PL622</v>
      </c>
      <c r="N1732" s="133" t="s">
        <v>1887</v>
      </c>
      <c r="O1732" s="137" t="str">
        <f t="shared" si="51"/>
        <v>Świętajno_PL622</v>
      </c>
      <c r="P1732" s="138" t="s">
        <v>1986</v>
      </c>
      <c r="Q1732" s="138" t="s">
        <v>1935</v>
      </c>
      <c r="R1732" s="133">
        <v>5</v>
      </c>
      <c r="S1732" s="133" t="s">
        <v>79</v>
      </c>
    </row>
    <row r="1733" spans="13:19" s="133" customFormat="1" ht="12.75" hidden="1" x14ac:dyDescent="0.25">
      <c r="M1733" s="133" t="str">
        <f t="shared" si="52"/>
        <v>ubiegam sięWarmińsko-MazurskieŚwiętajno_PL623</v>
      </c>
      <c r="N1733" s="133" t="s">
        <v>1887</v>
      </c>
      <c r="O1733" s="137" t="str">
        <f t="shared" ref="O1733:O1796" si="53">Q1733&amp;P1733</f>
        <v>Świętajno_PL623</v>
      </c>
      <c r="P1733" s="138" t="s">
        <v>1985</v>
      </c>
      <c r="Q1733" s="138" t="s">
        <v>1935</v>
      </c>
      <c r="R1733" s="133">
        <v>5</v>
      </c>
      <c r="S1733" s="133" t="s">
        <v>79</v>
      </c>
    </row>
    <row r="1734" spans="13:19" s="133" customFormat="1" ht="12.75" hidden="1" x14ac:dyDescent="0.25">
      <c r="M1734" s="133" t="str">
        <f t="shared" ref="M1734:M1797" si="54">S1734&amp;N1734&amp;O1734</f>
        <v>ubiegam sięWarmińsko-MazurskieTolkmicko_PL621</v>
      </c>
      <c r="N1734" s="133" t="s">
        <v>1887</v>
      </c>
      <c r="O1734" s="137" t="str">
        <f t="shared" si="53"/>
        <v>Tolkmicko_PL621</v>
      </c>
      <c r="P1734" s="138" t="s">
        <v>1984</v>
      </c>
      <c r="Q1734" s="138" t="s">
        <v>1906</v>
      </c>
      <c r="R1734" s="133">
        <v>5</v>
      </c>
      <c r="S1734" s="133" t="s">
        <v>79</v>
      </c>
    </row>
    <row r="1735" spans="13:19" s="133" customFormat="1" ht="12.75" hidden="1" x14ac:dyDescent="0.25">
      <c r="M1735" s="133" t="str">
        <f t="shared" si="54"/>
        <v>ubiegam sięWarmińsko-MazurskieWęgorzewo_PL623</v>
      </c>
      <c r="N1735" s="133" t="s">
        <v>1887</v>
      </c>
      <c r="O1735" s="137" t="str">
        <f t="shared" si="53"/>
        <v>Węgorzewo_PL623</v>
      </c>
      <c r="P1735" s="138" t="s">
        <v>1985</v>
      </c>
      <c r="Q1735" s="138" t="s">
        <v>1946</v>
      </c>
      <c r="R1735" s="133">
        <v>5</v>
      </c>
      <c r="S1735" s="133" t="s">
        <v>79</v>
      </c>
    </row>
    <row r="1736" spans="13:19" s="133" customFormat="1" ht="12.75" hidden="1" x14ac:dyDescent="0.25">
      <c r="M1736" s="133" t="str">
        <f t="shared" si="54"/>
        <v>ubiegam sięWarmińsko-MazurskieWielbark_PL622</v>
      </c>
      <c r="N1736" s="133" t="s">
        <v>1887</v>
      </c>
      <c r="O1736" s="137" t="str">
        <f t="shared" si="53"/>
        <v>Wielbark_PL622</v>
      </c>
      <c r="P1736" s="138" t="s">
        <v>1986</v>
      </c>
      <c r="Q1736" s="138" t="s">
        <v>1983</v>
      </c>
      <c r="R1736" s="133">
        <v>5</v>
      </c>
      <c r="S1736" s="133" t="s">
        <v>79</v>
      </c>
    </row>
    <row r="1737" spans="13:19" s="133" customFormat="1" ht="12.75" hidden="1" x14ac:dyDescent="0.25">
      <c r="M1737" s="133" t="str">
        <f t="shared" si="54"/>
        <v>ubiegam sięWarmińsko-MazurskieWieliczki_PL623</v>
      </c>
      <c r="N1737" s="133" t="s">
        <v>1887</v>
      </c>
      <c r="O1737" s="137" t="str">
        <f t="shared" si="53"/>
        <v>Wieliczki_PL623</v>
      </c>
      <c r="P1737" s="138" t="s">
        <v>1985</v>
      </c>
      <c r="Q1737" s="138" t="s">
        <v>1936</v>
      </c>
      <c r="R1737" s="133">
        <v>5</v>
      </c>
      <c r="S1737" s="133" t="s">
        <v>79</v>
      </c>
    </row>
    <row r="1738" spans="13:19" s="133" customFormat="1" ht="12.75" hidden="1" x14ac:dyDescent="0.25">
      <c r="M1738" s="133" t="str">
        <f t="shared" si="54"/>
        <v>ubiegam sięWarmińsko-MazurskieWilczęta_PL621</v>
      </c>
      <c r="N1738" s="133" t="s">
        <v>1887</v>
      </c>
      <c r="O1738" s="137" t="str">
        <f t="shared" si="53"/>
        <v>Wilczęta_PL621</v>
      </c>
      <c r="P1738" s="138" t="s">
        <v>1984</v>
      </c>
      <c r="Q1738" s="138" t="s">
        <v>1893</v>
      </c>
      <c r="R1738" s="133">
        <v>5</v>
      </c>
      <c r="S1738" s="133" t="s">
        <v>79</v>
      </c>
    </row>
    <row r="1739" spans="13:19" s="133" customFormat="1" ht="12.75" hidden="1" x14ac:dyDescent="0.25">
      <c r="M1739" s="133" t="str">
        <f t="shared" si="54"/>
        <v>ubiegam sięWarmińsko-MazurskieWydminy_PL623</v>
      </c>
      <c r="N1739" s="133" t="s">
        <v>1887</v>
      </c>
      <c r="O1739" s="137" t="str">
        <f t="shared" si="53"/>
        <v>Wydminy_PL623</v>
      </c>
      <c r="P1739" s="138" t="s">
        <v>1985</v>
      </c>
      <c r="Q1739" s="138" t="s">
        <v>1932</v>
      </c>
      <c r="R1739" s="133">
        <v>5</v>
      </c>
      <c r="S1739" s="133" t="s">
        <v>79</v>
      </c>
    </row>
    <row r="1740" spans="13:19" s="133" customFormat="1" ht="12.75" hidden="1" x14ac:dyDescent="0.25">
      <c r="M1740" s="133" t="str">
        <f t="shared" si="54"/>
        <v>ubiegam sięWarmińsko-MazurskieZalewo_PL621</v>
      </c>
      <c r="N1740" s="133" t="s">
        <v>1887</v>
      </c>
      <c r="O1740" s="137" t="str">
        <f t="shared" si="53"/>
        <v>Zalewo_PL621</v>
      </c>
      <c r="P1740" s="138" t="s">
        <v>1984</v>
      </c>
      <c r="Q1740" s="138" t="s">
        <v>1911</v>
      </c>
      <c r="R1740" s="133">
        <v>5</v>
      </c>
      <c r="S1740" s="133" t="s">
        <v>79</v>
      </c>
    </row>
    <row r="1741" spans="13:19" s="133" customFormat="1" ht="12.75" hidden="1" x14ac:dyDescent="0.25">
      <c r="M1741" s="133" t="str">
        <f t="shared" si="54"/>
        <v>ubiegam sięWielkopolskieBabiak_PL414</v>
      </c>
      <c r="N1741" s="133" t="s">
        <v>1229</v>
      </c>
      <c r="O1741" s="137" t="str">
        <f t="shared" si="53"/>
        <v>Babiak_PL414</v>
      </c>
      <c r="P1741" s="138" t="s">
        <v>1406</v>
      </c>
      <c r="Q1741" s="138" t="s">
        <v>1280</v>
      </c>
      <c r="R1741" s="133">
        <v>5</v>
      </c>
      <c r="S1741" s="133" t="s">
        <v>79</v>
      </c>
    </row>
    <row r="1742" spans="13:19" s="133" customFormat="1" ht="12.75" hidden="1" x14ac:dyDescent="0.25">
      <c r="M1742" s="133" t="str">
        <f t="shared" si="54"/>
        <v>ubiegam sięWielkopolskieBaranów_PL416</v>
      </c>
      <c r="N1742" s="133" t="s">
        <v>1229</v>
      </c>
      <c r="O1742" s="137" t="str">
        <f t="shared" si="53"/>
        <v>Baranów_PL416</v>
      </c>
      <c r="P1742" s="138" t="s">
        <v>1405</v>
      </c>
      <c r="Q1742" s="138" t="s">
        <v>500</v>
      </c>
      <c r="R1742" s="133">
        <v>5</v>
      </c>
      <c r="S1742" s="133" t="s">
        <v>79</v>
      </c>
    </row>
    <row r="1743" spans="13:19" s="133" customFormat="1" ht="12.75" hidden="1" x14ac:dyDescent="0.25">
      <c r="M1743" s="133" t="str">
        <f t="shared" si="54"/>
        <v>ubiegam sięWielkopolskieBiałośliwie_PL411</v>
      </c>
      <c r="N1743" s="133" t="s">
        <v>1229</v>
      </c>
      <c r="O1743" s="137" t="str">
        <f t="shared" si="53"/>
        <v>Białośliwie_PL411</v>
      </c>
      <c r="P1743" s="138" t="s">
        <v>1408</v>
      </c>
      <c r="Q1743" s="138" t="s">
        <v>1367</v>
      </c>
      <c r="R1743" s="133">
        <v>5</v>
      </c>
      <c r="S1743" s="133" t="s">
        <v>79</v>
      </c>
    </row>
    <row r="1744" spans="13:19" s="133" customFormat="1" ht="12.75" hidden="1" x14ac:dyDescent="0.25">
      <c r="M1744" s="133" t="str">
        <f t="shared" si="54"/>
        <v>ubiegam sięWielkopolskieBlizanów_PL416</v>
      </c>
      <c r="N1744" s="133" t="s">
        <v>1229</v>
      </c>
      <c r="O1744" s="137" t="str">
        <f t="shared" si="53"/>
        <v>Blizanów_PL416</v>
      </c>
      <c r="P1744" s="138" t="s">
        <v>1405</v>
      </c>
      <c r="Q1744" s="138" t="s">
        <v>1233</v>
      </c>
      <c r="R1744" s="133">
        <v>5</v>
      </c>
      <c r="S1744" s="133" t="s">
        <v>79</v>
      </c>
    </row>
    <row r="1745" spans="13:19" s="133" customFormat="1" ht="12.75" hidden="1" x14ac:dyDescent="0.25">
      <c r="M1745" s="133" t="str">
        <f t="shared" si="54"/>
        <v>ubiegam sięWielkopolskieBojanowo_PL417</v>
      </c>
      <c r="N1745" s="133" t="s">
        <v>1229</v>
      </c>
      <c r="O1745" s="137" t="str">
        <f t="shared" si="53"/>
        <v>Bojanowo_PL417</v>
      </c>
      <c r="P1745" s="138" t="s">
        <v>1407</v>
      </c>
      <c r="Q1745" s="138" t="s">
        <v>1349</v>
      </c>
      <c r="R1745" s="133">
        <v>5</v>
      </c>
      <c r="S1745" s="133" t="s">
        <v>79</v>
      </c>
    </row>
    <row r="1746" spans="13:19" s="133" customFormat="1" ht="12.75" hidden="1" x14ac:dyDescent="0.25">
      <c r="M1746" s="133" t="str">
        <f t="shared" si="54"/>
        <v>ubiegam sięWielkopolskieBorek Wielkopolski_PL417</v>
      </c>
      <c r="N1746" s="133" t="s">
        <v>1229</v>
      </c>
      <c r="O1746" s="137" t="str">
        <f t="shared" si="53"/>
        <v>Borek Wielkopolski_PL417</v>
      </c>
      <c r="P1746" s="138" t="s">
        <v>1407</v>
      </c>
      <c r="Q1746" s="138" t="s">
        <v>1320</v>
      </c>
      <c r="R1746" s="133">
        <v>5</v>
      </c>
      <c r="S1746" s="133" t="s">
        <v>79</v>
      </c>
    </row>
    <row r="1747" spans="13:19" s="133" customFormat="1" ht="12.75" hidden="1" x14ac:dyDescent="0.25">
      <c r="M1747" s="133" t="str">
        <f t="shared" si="54"/>
        <v>ubiegam sięWielkopolskieBralin_PL416</v>
      </c>
      <c r="N1747" s="133" t="s">
        <v>1229</v>
      </c>
      <c r="O1747" s="137" t="str">
        <f t="shared" si="53"/>
        <v>Bralin_PL416</v>
      </c>
      <c r="P1747" s="138" t="s">
        <v>1405</v>
      </c>
      <c r="Q1747" s="138" t="s">
        <v>1243</v>
      </c>
      <c r="R1747" s="133">
        <v>5</v>
      </c>
      <c r="S1747" s="133" t="s">
        <v>79</v>
      </c>
    </row>
    <row r="1748" spans="13:19" s="133" customFormat="1" ht="12.75" hidden="1" x14ac:dyDescent="0.25">
      <c r="M1748" s="133" t="str">
        <f t="shared" si="54"/>
        <v>ubiegam sięWielkopolskieBrodnica_PL418</v>
      </c>
      <c r="N1748" s="133" t="s">
        <v>1229</v>
      </c>
      <c r="O1748" s="137" t="str">
        <f t="shared" si="53"/>
        <v>Brodnica_PL418</v>
      </c>
      <c r="P1748" s="138" t="s">
        <v>1409</v>
      </c>
      <c r="Q1748" s="138" t="s">
        <v>1402</v>
      </c>
      <c r="R1748" s="133">
        <v>5</v>
      </c>
      <c r="S1748" s="133" t="s">
        <v>79</v>
      </c>
    </row>
    <row r="1749" spans="13:19" s="133" customFormat="1" ht="12.75" hidden="1" x14ac:dyDescent="0.25">
      <c r="M1749" s="133" t="str">
        <f t="shared" si="54"/>
        <v>ubiegam sięWielkopolskieBrudzew_PL414</v>
      </c>
      <c r="N1749" s="133" t="s">
        <v>1229</v>
      </c>
      <c r="O1749" s="137" t="str">
        <f t="shared" si="53"/>
        <v>Brudzew_PL414</v>
      </c>
      <c r="P1749" s="138" t="s">
        <v>1406</v>
      </c>
      <c r="Q1749" s="138" t="s">
        <v>1309</v>
      </c>
      <c r="R1749" s="133">
        <v>5</v>
      </c>
      <c r="S1749" s="133" t="s">
        <v>79</v>
      </c>
    </row>
    <row r="1750" spans="13:19" s="133" customFormat="1" ht="12.75" hidden="1" x14ac:dyDescent="0.25">
      <c r="M1750" s="133" t="str">
        <f t="shared" si="54"/>
        <v>ubiegam sięWielkopolskieBrzeziny_PL416</v>
      </c>
      <c r="N1750" s="133" t="s">
        <v>1229</v>
      </c>
      <c r="O1750" s="137" t="str">
        <f t="shared" si="53"/>
        <v>Brzeziny_PL416</v>
      </c>
      <c r="P1750" s="138" t="s">
        <v>1405</v>
      </c>
      <c r="Q1750" s="138" t="s">
        <v>142</v>
      </c>
      <c r="R1750" s="133">
        <v>5</v>
      </c>
      <c r="S1750" s="133" t="s">
        <v>79</v>
      </c>
    </row>
    <row r="1751" spans="13:19" s="133" customFormat="1" ht="12.75" hidden="1" x14ac:dyDescent="0.25">
      <c r="M1751" s="133" t="str">
        <f t="shared" si="54"/>
        <v>ubiegam sięWielkopolskieBudzyń_PL411</v>
      </c>
      <c r="N1751" s="133" t="s">
        <v>1229</v>
      </c>
      <c r="O1751" s="137" t="str">
        <f t="shared" si="53"/>
        <v>Budzyń_PL411</v>
      </c>
      <c r="P1751" s="138" t="s">
        <v>1408</v>
      </c>
      <c r="Q1751" s="138" t="s">
        <v>1356</v>
      </c>
      <c r="R1751" s="133">
        <v>5</v>
      </c>
      <c r="S1751" s="133" t="s">
        <v>79</v>
      </c>
    </row>
    <row r="1752" spans="13:19" s="133" customFormat="1" ht="12.75" hidden="1" x14ac:dyDescent="0.25">
      <c r="M1752" s="133" t="str">
        <f t="shared" si="54"/>
        <v>ubiegam sięWielkopolskieBuk_PL418</v>
      </c>
      <c r="N1752" s="133" t="s">
        <v>1229</v>
      </c>
      <c r="O1752" s="137" t="str">
        <f t="shared" si="53"/>
        <v>Buk_PL418</v>
      </c>
      <c r="P1752" s="138" t="s">
        <v>1409</v>
      </c>
      <c r="Q1752" s="138" t="s">
        <v>1387</v>
      </c>
      <c r="R1752" s="133">
        <v>5</v>
      </c>
      <c r="S1752" s="133" t="s">
        <v>79</v>
      </c>
    </row>
    <row r="1753" spans="13:19" s="133" customFormat="1" ht="12.75" hidden="1" x14ac:dyDescent="0.25">
      <c r="M1753" s="133" t="str">
        <f t="shared" si="54"/>
        <v>ubiegam sięWielkopolskieCeków-Kolonia_PL416</v>
      </c>
      <c r="N1753" s="133" t="s">
        <v>1229</v>
      </c>
      <c r="O1753" s="137" t="str">
        <f t="shared" si="53"/>
        <v>Ceków-Kolonia_PL416</v>
      </c>
      <c r="P1753" s="138" t="s">
        <v>1405</v>
      </c>
      <c r="Q1753" s="138" t="s">
        <v>1234</v>
      </c>
      <c r="R1753" s="133">
        <v>5</v>
      </c>
      <c r="S1753" s="133" t="s">
        <v>79</v>
      </c>
    </row>
    <row r="1754" spans="13:19" s="133" customFormat="1" ht="12.75" hidden="1" x14ac:dyDescent="0.25">
      <c r="M1754" s="133" t="str">
        <f t="shared" si="54"/>
        <v>ubiegam sięWielkopolskieChocz_PL416</v>
      </c>
      <c r="N1754" s="133" t="s">
        <v>1229</v>
      </c>
      <c r="O1754" s="137" t="str">
        <f t="shared" si="53"/>
        <v>Chocz_PL416</v>
      </c>
      <c r="P1754" s="138" t="s">
        <v>1405</v>
      </c>
      <c r="Q1754" s="138" t="s">
        <v>1267</v>
      </c>
      <c r="R1754" s="133">
        <v>5</v>
      </c>
      <c r="S1754" s="133" t="s">
        <v>79</v>
      </c>
    </row>
    <row r="1755" spans="13:19" s="133" customFormat="1" ht="12.75" hidden="1" x14ac:dyDescent="0.25">
      <c r="M1755" s="133" t="str">
        <f t="shared" si="54"/>
        <v>ubiegam sięWielkopolskieChodów_PL414</v>
      </c>
      <c r="N1755" s="133" t="s">
        <v>1229</v>
      </c>
      <c r="O1755" s="137" t="str">
        <f t="shared" si="53"/>
        <v>Chodów_PL414</v>
      </c>
      <c r="P1755" s="138" t="s">
        <v>1406</v>
      </c>
      <c r="Q1755" s="138" t="s">
        <v>1281</v>
      </c>
      <c r="R1755" s="133">
        <v>5</v>
      </c>
      <c r="S1755" s="133" t="s">
        <v>79</v>
      </c>
    </row>
    <row r="1756" spans="13:19" s="133" customFormat="1" ht="12.75" hidden="1" x14ac:dyDescent="0.25">
      <c r="M1756" s="133" t="str">
        <f t="shared" si="54"/>
        <v>ubiegam sięWielkopolskieChodzież_PL411</v>
      </c>
      <c r="N1756" s="133" t="s">
        <v>1229</v>
      </c>
      <c r="O1756" s="137" t="str">
        <f t="shared" si="53"/>
        <v>Chodzież_PL411</v>
      </c>
      <c r="P1756" s="138" t="s">
        <v>1408</v>
      </c>
      <c r="Q1756" s="138" t="s">
        <v>1357</v>
      </c>
      <c r="R1756" s="133">
        <v>5</v>
      </c>
      <c r="S1756" s="133" t="s">
        <v>79</v>
      </c>
    </row>
    <row r="1757" spans="13:19" s="133" customFormat="1" ht="12.75" hidden="1" x14ac:dyDescent="0.25">
      <c r="M1757" s="133" t="str">
        <f t="shared" si="54"/>
        <v>ubiegam sięWielkopolskieChrzypsko Wielkie_PL417</v>
      </c>
      <c r="N1757" s="133" t="s">
        <v>1229</v>
      </c>
      <c r="O1757" s="137" t="str">
        <f t="shared" si="53"/>
        <v>Chrzypsko Wielkie_PL417</v>
      </c>
      <c r="P1757" s="138" t="s">
        <v>1407</v>
      </c>
      <c r="Q1757" s="138" t="s">
        <v>1340</v>
      </c>
      <c r="R1757" s="133">
        <v>5</v>
      </c>
      <c r="S1757" s="133" t="s">
        <v>79</v>
      </c>
    </row>
    <row r="1758" spans="13:19" s="133" customFormat="1" ht="12.75" hidden="1" x14ac:dyDescent="0.25">
      <c r="M1758" s="133" t="str">
        <f t="shared" si="54"/>
        <v>ubiegam sięWielkopolskieCzajków_PL416</v>
      </c>
      <c r="N1758" s="133" t="s">
        <v>1229</v>
      </c>
      <c r="O1758" s="137" t="str">
        <f t="shared" si="53"/>
        <v>Czajków_PL416</v>
      </c>
      <c r="P1758" s="138" t="s">
        <v>1405</v>
      </c>
      <c r="Q1758" s="138" t="s">
        <v>1260</v>
      </c>
      <c r="R1758" s="133">
        <v>5</v>
      </c>
      <c r="S1758" s="133" t="s">
        <v>79</v>
      </c>
    </row>
    <row r="1759" spans="13:19" s="133" customFormat="1" ht="12.75" hidden="1" x14ac:dyDescent="0.25">
      <c r="M1759" s="133" t="str">
        <f t="shared" si="54"/>
        <v>ubiegam sięWielkopolskieCzarnków_PL411</v>
      </c>
      <c r="N1759" s="133" t="s">
        <v>1229</v>
      </c>
      <c r="O1759" s="137" t="str">
        <f t="shared" si="53"/>
        <v>Czarnków_PL411</v>
      </c>
      <c r="P1759" s="138" t="s">
        <v>1408</v>
      </c>
      <c r="Q1759" s="138" t="s">
        <v>1360</v>
      </c>
      <c r="R1759" s="133">
        <v>5</v>
      </c>
      <c r="S1759" s="133" t="s">
        <v>79</v>
      </c>
    </row>
    <row r="1760" spans="13:19" s="133" customFormat="1" ht="12.75" hidden="1" x14ac:dyDescent="0.25">
      <c r="M1760" s="133" t="str">
        <f t="shared" si="54"/>
        <v>ubiegam sięWielkopolskieCzempiń_PL417</v>
      </c>
      <c r="N1760" s="133" t="s">
        <v>1229</v>
      </c>
      <c r="O1760" s="137" t="str">
        <f t="shared" si="53"/>
        <v>Czempiń_PL417</v>
      </c>
      <c r="P1760" s="138" t="s">
        <v>1407</v>
      </c>
      <c r="Q1760" s="138" t="s">
        <v>1329</v>
      </c>
      <c r="R1760" s="133">
        <v>5</v>
      </c>
      <c r="S1760" s="133" t="s">
        <v>79</v>
      </c>
    </row>
    <row r="1761" spans="13:19" s="133" customFormat="1" ht="12.75" hidden="1" x14ac:dyDescent="0.25">
      <c r="M1761" s="133" t="str">
        <f t="shared" si="54"/>
        <v>ubiegam sięWielkopolskieCzermin_PL416</v>
      </c>
      <c r="N1761" s="133" t="s">
        <v>1229</v>
      </c>
      <c r="O1761" s="137" t="str">
        <f t="shared" si="53"/>
        <v>Czermin_PL416</v>
      </c>
      <c r="P1761" s="138" t="s">
        <v>1405</v>
      </c>
      <c r="Q1761" s="138" t="s">
        <v>1011</v>
      </c>
      <c r="R1761" s="133">
        <v>5</v>
      </c>
      <c r="S1761" s="133" t="s">
        <v>79</v>
      </c>
    </row>
    <row r="1762" spans="13:19" s="133" customFormat="1" ht="12.75" hidden="1" x14ac:dyDescent="0.25">
      <c r="M1762" s="133" t="str">
        <f t="shared" si="54"/>
        <v>ubiegam sięWielkopolskieCzerniejewo_PL414</v>
      </c>
      <c r="N1762" s="133" t="s">
        <v>1229</v>
      </c>
      <c r="O1762" s="137" t="str">
        <f t="shared" si="53"/>
        <v>Czerniejewo_PL414</v>
      </c>
      <c r="P1762" s="138" t="s">
        <v>1406</v>
      </c>
      <c r="Q1762" s="138" t="s">
        <v>1271</v>
      </c>
      <c r="R1762" s="133">
        <v>5</v>
      </c>
      <c r="S1762" s="133" t="s">
        <v>79</v>
      </c>
    </row>
    <row r="1763" spans="13:19" s="133" customFormat="1" ht="12.75" hidden="1" x14ac:dyDescent="0.25">
      <c r="M1763" s="133" t="str">
        <f t="shared" si="54"/>
        <v>ubiegam sięWielkopolskieDamasławek_PL411</v>
      </c>
      <c r="N1763" s="133" t="s">
        <v>1229</v>
      </c>
      <c r="O1763" s="137" t="str">
        <f t="shared" si="53"/>
        <v>Damasławek_PL411</v>
      </c>
      <c r="P1763" s="138" t="s">
        <v>1408</v>
      </c>
      <c r="Q1763" s="138" t="s">
        <v>1374</v>
      </c>
      <c r="R1763" s="133">
        <v>5</v>
      </c>
      <c r="S1763" s="133" t="s">
        <v>79</v>
      </c>
    </row>
    <row r="1764" spans="13:19" s="133" customFormat="1" ht="12.75" hidden="1" x14ac:dyDescent="0.25">
      <c r="M1764" s="133" t="str">
        <f t="shared" si="54"/>
        <v>ubiegam sięWielkopolskieDąbie_PL414</v>
      </c>
      <c r="N1764" s="133" t="s">
        <v>1229</v>
      </c>
      <c r="O1764" s="137" t="str">
        <f t="shared" si="53"/>
        <v>Dąbie_PL414</v>
      </c>
      <c r="P1764" s="138" t="s">
        <v>1406</v>
      </c>
      <c r="Q1764" s="138" t="s">
        <v>1282</v>
      </c>
      <c r="R1764" s="133">
        <v>5</v>
      </c>
      <c r="S1764" s="133" t="s">
        <v>79</v>
      </c>
    </row>
    <row r="1765" spans="13:19" s="133" customFormat="1" ht="12.75" hidden="1" x14ac:dyDescent="0.25">
      <c r="M1765" s="133" t="str">
        <f t="shared" si="54"/>
        <v>ubiegam sięWielkopolskieDobra_PL414</v>
      </c>
      <c r="N1765" s="133" t="s">
        <v>1229</v>
      </c>
      <c r="O1765" s="137" t="str">
        <f t="shared" si="53"/>
        <v>Dobra_PL414</v>
      </c>
      <c r="P1765" s="138" t="s">
        <v>1406</v>
      </c>
      <c r="Q1765" s="138" t="s">
        <v>573</v>
      </c>
      <c r="R1765" s="133">
        <v>5</v>
      </c>
      <c r="S1765" s="133" t="s">
        <v>79</v>
      </c>
    </row>
    <row r="1766" spans="13:19" s="133" customFormat="1" ht="12.75" hidden="1" x14ac:dyDescent="0.25">
      <c r="M1766" s="133" t="str">
        <f t="shared" si="54"/>
        <v>ubiegam sięWielkopolskieDobrzyca_PL416</v>
      </c>
      <c r="N1766" s="133" t="s">
        <v>1229</v>
      </c>
      <c r="O1766" s="137" t="str">
        <f t="shared" si="53"/>
        <v>Dobrzyca_PL416</v>
      </c>
      <c r="P1766" s="138" t="s">
        <v>1405</v>
      </c>
      <c r="Q1766" s="138" t="s">
        <v>1268</v>
      </c>
      <c r="R1766" s="133">
        <v>5</v>
      </c>
      <c r="S1766" s="133" t="s">
        <v>79</v>
      </c>
    </row>
    <row r="1767" spans="13:19" s="133" customFormat="1" ht="12.75" hidden="1" x14ac:dyDescent="0.25">
      <c r="M1767" s="133" t="str">
        <f t="shared" si="54"/>
        <v>ubiegam sięWielkopolskieDolsk_PL418</v>
      </c>
      <c r="N1767" s="133" t="s">
        <v>1229</v>
      </c>
      <c r="O1767" s="137" t="str">
        <f t="shared" si="53"/>
        <v>Dolsk_PL418</v>
      </c>
      <c r="P1767" s="138" t="s">
        <v>1409</v>
      </c>
      <c r="Q1767" s="138" t="s">
        <v>1403</v>
      </c>
      <c r="R1767" s="133">
        <v>5</v>
      </c>
      <c r="S1767" s="133" t="s">
        <v>79</v>
      </c>
    </row>
    <row r="1768" spans="13:19" s="133" customFormat="1" ht="12.75" hidden="1" x14ac:dyDescent="0.25">
      <c r="M1768" s="133" t="str">
        <f t="shared" si="54"/>
        <v>ubiegam sięWielkopolskieDominowo_PL418</v>
      </c>
      <c r="N1768" s="133" t="s">
        <v>1229</v>
      </c>
      <c r="O1768" s="137" t="str">
        <f t="shared" si="53"/>
        <v>Dominowo_PL418</v>
      </c>
      <c r="P1768" s="138" t="s">
        <v>1409</v>
      </c>
      <c r="Q1768" s="138" t="s">
        <v>1398</v>
      </c>
      <c r="R1768" s="133">
        <v>5</v>
      </c>
      <c r="S1768" s="133" t="s">
        <v>79</v>
      </c>
    </row>
    <row r="1769" spans="13:19" s="133" customFormat="1" ht="12.75" hidden="1" x14ac:dyDescent="0.25">
      <c r="M1769" s="133" t="str">
        <f t="shared" si="54"/>
        <v>ubiegam sięWielkopolskieDopiewo_PL418</v>
      </c>
      <c r="N1769" s="133" t="s">
        <v>1229</v>
      </c>
      <c r="O1769" s="137" t="str">
        <f t="shared" si="53"/>
        <v>Dopiewo_PL418</v>
      </c>
      <c r="P1769" s="138" t="s">
        <v>1409</v>
      </c>
      <c r="Q1769" s="138" t="s">
        <v>1388</v>
      </c>
      <c r="R1769" s="133">
        <v>5</v>
      </c>
      <c r="S1769" s="133" t="s">
        <v>79</v>
      </c>
    </row>
    <row r="1770" spans="13:19" s="133" customFormat="1" ht="12.75" hidden="1" x14ac:dyDescent="0.25">
      <c r="M1770" s="133" t="str">
        <f t="shared" si="54"/>
        <v>ubiegam sięWielkopolskieDoruchów_PL416</v>
      </c>
      <c r="N1770" s="133" t="s">
        <v>1229</v>
      </c>
      <c r="O1770" s="137" t="str">
        <f t="shared" si="53"/>
        <v>Doruchów_PL416</v>
      </c>
      <c r="P1770" s="138" t="s">
        <v>1405</v>
      </c>
      <c r="Q1770" s="138" t="s">
        <v>1261</v>
      </c>
      <c r="R1770" s="133">
        <v>5</v>
      </c>
      <c r="S1770" s="133" t="s">
        <v>79</v>
      </c>
    </row>
    <row r="1771" spans="13:19" s="133" customFormat="1" ht="12.75" hidden="1" x14ac:dyDescent="0.25">
      <c r="M1771" s="133" t="str">
        <f t="shared" si="54"/>
        <v>ubiegam sięWielkopolskieDrawsko_PL411</v>
      </c>
      <c r="N1771" s="133" t="s">
        <v>1229</v>
      </c>
      <c r="O1771" s="137" t="str">
        <f t="shared" si="53"/>
        <v>Drawsko_PL411</v>
      </c>
      <c r="P1771" s="138" t="s">
        <v>1408</v>
      </c>
      <c r="Q1771" s="138" t="s">
        <v>1361</v>
      </c>
      <c r="R1771" s="133">
        <v>5</v>
      </c>
      <c r="S1771" s="133" t="s">
        <v>79</v>
      </c>
    </row>
    <row r="1772" spans="13:19" s="133" customFormat="1" ht="12.75" hidden="1" x14ac:dyDescent="0.25">
      <c r="M1772" s="133" t="str">
        <f t="shared" si="54"/>
        <v>ubiegam sięWielkopolskieDuszniki_PL418</v>
      </c>
      <c r="N1772" s="133" t="s">
        <v>1229</v>
      </c>
      <c r="O1772" s="137" t="str">
        <f t="shared" si="53"/>
        <v>Duszniki_PL418</v>
      </c>
      <c r="P1772" s="138" t="s">
        <v>1409</v>
      </c>
      <c r="Q1772" s="138" t="s">
        <v>1395</v>
      </c>
      <c r="R1772" s="133">
        <v>5</v>
      </c>
      <c r="S1772" s="133" t="s">
        <v>79</v>
      </c>
    </row>
    <row r="1773" spans="13:19" s="133" customFormat="1" ht="12.75" hidden="1" x14ac:dyDescent="0.25">
      <c r="M1773" s="133" t="str">
        <f t="shared" si="54"/>
        <v>ubiegam sięWielkopolskieGizałki_PL416</v>
      </c>
      <c r="N1773" s="133" t="s">
        <v>1229</v>
      </c>
      <c r="O1773" s="137" t="str">
        <f t="shared" si="53"/>
        <v>Gizałki_PL416</v>
      </c>
      <c r="P1773" s="138" t="s">
        <v>1405</v>
      </c>
      <c r="Q1773" s="138" t="s">
        <v>1269</v>
      </c>
      <c r="R1773" s="133">
        <v>5</v>
      </c>
      <c r="S1773" s="133" t="s">
        <v>79</v>
      </c>
    </row>
    <row r="1774" spans="13:19" s="133" customFormat="1" ht="12.75" hidden="1" x14ac:dyDescent="0.25">
      <c r="M1774" s="133" t="str">
        <f t="shared" si="54"/>
        <v>ubiegam sięWielkopolskieGniezno_PL414</v>
      </c>
      <c r="N1774" s="133" t="s">
        <v>1229</v>
      </c>
      <c r="O1774" s="137" t="str">
        <f t="shared" si="53"/>
        <v>Gniezno_PL414</v>
      </c>
      <c r="P1774" s="138" t="s">
        <v>1406</v>
      </c>
      <c r="Q1774" s="138" t="s">
        <v>1272</v>
      </c>
      <c r="R1774" s="133">
        <v>5</v>
      </c>
      <c r="S1774" s="133" t="s">
        <v>79</v>
      </c>
    </row>
    <row r="1775" spans="13:19" s="133" customFormat="1" ht="12.75" hidden="1" x14ac:dyDescent="0.25">
      <c r="M1775" s="133" t="str">
        <f t="shared" si="54"/>
        <v>ubiegam sięWielkopolskieGodziesze Wielkie_PL416</v>
      </c>
      <c r="N1775" s="133" t="s">
        <v>1229</v>
      </c>
      <c r="O1775" s="137" t="str">
        <f t="shared" si="53"/>
        <v>Godziesze Wielkie_PL416</v>
      </c>
      <c r="P1775" s="138" t="s">
        <v>1405</v>
      </c>
      <c r="Q1775" s="138" t="s">
        <v>1235</v>
      </c>
      <c r="R1775" s="133">
        <v>5</v>
      </c>
      <c r="S1775" s="133" t="s">
        <v>79</v>
      </c>
    </row>
    <row r="1776" spans="13:19" s="133" customFormat="1" ht="12.75" hidden="1" x14ac:dyDescent="0.25">
      <c r="M1776" s="133" t="str">
        <f t="shared" si="54"/>
        <v>ubiegam sięWielkopolskieGolina_PL414</v>
      </c>
      <c r="N1776" s="133" t="s">
        <v>1229</v>
      </c>
      <c r="O1776" s="137" t="str">
        <f t="shared" si="53"/>
        <v>Golina_PL414</v>
      </c>
      <c r="P1776" s="138" t="s">
        <v>1406</v>
      </c>
      <c r="Q1776" s="138" t="s">
        <v>1289</v>
      </c>
      <c r="R1776" s="133">
        <v>5</v>
      </c>
      <c r="S1776" s="133" t="s">
        <v>79</v>
      </c>
    </row>
    <row r="1777" spans="13:19" s="133" customFormat="1" ht="12.75" hidden="1" x14ac:dyDescent="0.25">
      <c r="M1777" s="133" t="str">
        <f t="shared" si="54"/>
        <v>ubiegam sięWielkopolskieGołańcz_PL411</v>
      </c>
      <c r="N1777" s="133" t="s">
        <v>1229</v>
      </c>
      <c r="O1777" s="137" t="str">
        <f t="shared" si="53"/>
        <v>Gołańcz_PL411</v>
      </c>
      <c r="P1777" s="138" t="s">
        <v>1408</v>
      </c>
      <c r="Q1777" s="138" t="s">
        <v>1375</v>
      </c>
      <c r="R1777" s="133">
        <v>5</v>
      </c>
      <c r="S1777" s="133" t="s">
        <v>79</v>
      </c>
    </row>
    <row r="1778" spans="13:19" s="133" customFormat="1" ht="12.75" hidden="1" x14ac:dyDescent="0.25">
      <c r="M1778" s="133" t="str">
        <f t="shared" si="54"/>
        <v>ubiegam sięWielkopolskieGołuchów_PL416</v>
      </c>
      <c r="N1778" s="133" t="s">
        <v>1229</v>
      </c>
      <c r="O1778" s="137" t="str">
        <f t="shared" si="53"/>
        <v>Gołuchów_PL416</v>
      </c>
      <c r="P1778" s="138" t="s">
        <v>1405</v>
      </c>
      <c r="Q1778" s="138" t="s">
        <v>1270</v>
      </c>
      <c r="R1778" s="133">
        <v>5</v>
      </c>
      <c r="S1778" s="133" t="s">
        <v>79</v>
      </c>
    </row>
    <row r="1779" spans="13:19" s="133" customFormat="1" ht="12.75" hidden="1" x14ac:dyDescent="0.25">
      <c r="M1779" s="133" t="str">
        <f t="shared" si="54"/>
        <v>ubiegam sięWielkopolskieGrabów nad Prosną_PL416</v>
      </c>
      <c r="N1779" s="133" t="s">
        <v>1229</v>
      </c>
      <c r="O1779" s="137" t="str">
        <f t="shared" si="53"/>
        <v>Grabów nad Prosną_PL416</v>
      </c>
      <c r="P1779" s="138" t="s">
        <v>1405</v>
      </c>
      <c r="Q1779" s="138" t="s">
        <v>1262</v>
      </c>
      <c r="R1779" s="133">
        <v>5</v>
      </c>
      <c r="S1779" s="133" t="s">
        <v>79</v>
      </c>
    </row>
    <row r="1780" spans="13:19" s="133" customFormat="1" ht="12.75" hidden="1" x14ac:dyDescent="0.25">
      <c r="M1780" s="133" t="str">
        <f t="shared" si="54"/>
        <v>ubiegam sięWielkopolskieGranowo_PL417</v>
      </c>
      <c r="N1780" s="133" t="s">
        <v>1229</v>
      </c>
      <c r="O1780" s="137" t="str">
        <f t="shared" si="53"/>
        <v>Granowo_PL417</v>
      </c>
      <c r="P1780" s="138" t="s">
        <v>1407</v>
      </c>
      <c r="Q1780" s="138" t="s">
        <v>1325</v>
      </c>
      <c r="R1780" s="133">
        <v>5</v>
      </c>
      <c r="S1780" s="133" t="s">
        <v>79</v>
      </c>
    </row>
    <row r="1781" spans="13:19" s="133" customFormat="1" ht="12.75" hidden="1" x14ac:dyDescent="0.25">
      <c r="M1781" s="133" t="str">
        <f t="shared" si="54"/>
        <v>ubiegam sięWielkopolskieGrodziec_PL414</v>
      </c>
      <c r="N1781" s="133" t="s">
        <v>1229</v>
      </c>
      <c r="O1781" s="137" t="str">
        <f t="shared" si="53"/>
        <v>Grodziec_PL414</v>
      </c>
      <c r="P1781" s="138" t="s">
        <v>1406</v>
      </c>
      <c r="Q1781" s="138" t="s">
        <v>1290</v>
      </c>
      <c r="R1781" s="133">
        <v>5</v>
      </c>
      <c r="S1781" s="133" t="s">
        <v>79</v>
      </c>
    </row>
    <row r="1782" spans="13:19" s="133" customFormat="1" ht="12.75" hidden="1" x14ac:dyDescent="0.25">
      <c r="M1782" s="133" t="str">
        <f t="shared" si="54"/>
        <v>ubiegam sięWielkopolskieGrzegorzew_PL414</v>
      </c>
      <c r="N1782" s="133" t="s">
        <v>1229</v>
      </c>
      <c r="O1782" s="137" t="str">
        <f t="shared" si="53"/>
        <v>Grzegorzew_PL414</v>
      </c>
      <c r="P1782" s="138" t="s">
        <v>1406</v>
      </c>
      <c r="Q1782" s="138" t="s">
        <v>1283</v>
      </c>
      <c r="R1782" s="133">
        <v>5</v>
      </c>
      <c r="S1782" s="133" t="s">
        <v>79</v>
      </c>
    </row>
    <row r="1783" spans="13:19" s="133" customFormat="1" ht="12.75" hidden="1" x14ac:dyDescent="0.25">
      <c r="M1783" s="133" t="str">
        <f t="shared" si="54"/>
        <v>ubiegam sięWielkopolskieJaraczewo_PL416</v>
      </c>
      <c r="N1783" s="133" t="s">
        <v>1229</v>
      </c>
      <c r="O1783" s="137" t="str">
        <f t="shared" si="53"/>
        <v>Jaraczewo_PL416</v>
      </c>
      <c r="P1783" s="138" t="s">
        <v>1405</v>
      </c>
      <c r="Q1783" s="138" t="s">
        <v>1230</v>
      </c>
      <c r="R1783" s="133">
        <v>5</v>
      </c>
      <c r="S1783" s="133" t="s">
        <v>79</v>
      </c>
    </row>
    <row r="1784" spans="13:19" s="133" customFormat="1" ht="12.75" hidden="1" x14ac:dyDescent="0.25">
      <c r="M1784" s="133" t="str">
        <f t="shared" si="54"/>
        <v>ubiegam sięWielkopolskieJarocin_PL416</v>
      </c>
      <c r="N1784" s="133" t="s">
        <v>1229</v>
      </c>
      <c r="O1784" s="137" t="str">
        <f t="shared" si="53"/>
        <v>Jarocin_PL416</v>
      </c>
      <c r="P1784" s="138" t="s">
        <v>1405</v>
      </c>
      <c r="Q1784" s="138" t="s">
        <v>1019</v>
      </c>
      <c r="R1784" s="133">
        <v>5</v>
      </c>
      <c r="S1784" s="133" t="s">
        <v>79</v>
      </c>
    </row>
    <row r="1785" spans="13:19" s="133" customFormat="1" ht="12.75" hidden="1" x14ac:dyDescent="0.25">
      <c r="M1785" s="133" t="str">
        <f t="shared" si="54"/>
        <v>ubiegam sięWielkopolskieJutrosin_PL417</v>
      </c>
      <c r="N1785" s="133" t="s">
        <v>1229</v>
      </c>
      <c r="O1785" s="137" t="str">
        <f t="shared" si="53"/>
        <v>Jutrosin_PL417</v>
      </c>
      <c r="P1785" s="138" t="s">
        <v>1407</v>
      </c>
      <c r="Q1785" s="138" t="s">
        <v>1350</v>
      </c>
      <c r="R1785" s="133">
        <v>5</v>
      </c>
      <c r="S1785" s="133" t="s">
        <v>79</v>
      </c>
    </row>
    <row r="1786" spans="13:19" s="133" customFormat="1" ht="12.75" hidden="1" x14ac:dyDescent="0.25">
      <c r="M1786" s="133" t="str">
        <f t="shared" si="54"/>
        <v>ubiegam sięWielkopolskieKaczory_PL411</v>
      </c>
      <c r="N1786" s="133" t="s">
        <v>1229</v>
      </c>
      <c r="O1786" s="137" t="str">
        <f t="shared" si="53"/>
        <v>Kaczory_PL411</v>
      </c>
      <c r="P1786" s="138" t="s">
        <v>1408</v>
      </c>
      <c r="Q1786" s="138" t="s">
        <v>1368</v>
      </c>
      <c r="R1786" s="133">
        <v>5</v>
      </c>
      <c r="S1786" s="133" t="s">
        <v>79</v>
      </c>
    </row>
    <row r="1787" spans="13:19" s="133" customFormat="1" ht="12.75" hidden="1" x14ac:dyDescent="0.25">
      <c r="M1787" s="133" t="str">
        <f t="shared" si="54"/>
        <v>ubiegam sięWielkopolskieKamieniec_PL417</v>
      </c>
      <c r="N1787" s="133" t="s">
        <v>1229</v>
      </c>
      <c r="O1787" s="137" t="str">
        <f t="shared" si="53"/>
        <v>Kamieniec_PL417</v>
      </c>
      <c r="P1787" s="138" t="s">
        <v>1407</v>
      </c>
      <c r="Q1787" s="138" t="s">
        <v>1326</v>
      </c>
      <c r="R1787" s="133">
        <v>5</v>
      </c>
      <c r="S1787" s="133" t="s">
        <v>79</v>
      </c>
    </row>
    <row r="1788" spans="13:19" s="133" customFormat="1" ht="12.75" hidden="1" x14ac:dyDescent="0.25">
      <c r="M1788" s="133" t="str">
        <f t="shared" si="54"/>
        <v>ubiegam sięWielkopolskieKawęczyn_PL414</v>
      </c>
      <c r="N1788" s="133" t="s">
        <v>1229</v>
      </c>
      <c r="O1788" s="137" t="str">
        <f t="shared" si="53"/>
        <v>Kawęczyn_PL414</v>
      </c>
      <c r="P1788" s="138" t="s">
        <v>1406</v>
      </c>
      <c r="Q1788" s="138" t="s">
        <v>1310</v>
      </c>
      <c r="R1788" s="133">
        <v>5</v>
      </c>
      <c r="S1788" s="133" t="s">
        <v>79</v>
      </c>
    </row>
    <row r="1789" spans="13:19" s="133" customFormat="1" ht="12.75" hidden="1" x14ac:dyDescent="0.25">
      <c r="M1789" s="133" t="str">
        <f t="shared" si="54"/>
        <v>ubiegam sięWielkopolskieKazimierz Biskupi_PL414</v>
      </c>
      <c r="N1789" s="133" t="s">
        <v>1229</v>
      </c>
      <c r="O1789" s="137" t="str">
        <f t="shared" si="53"/>
        <v>Kazimierz Biskupi_PL414</v>
      </c>
      <c r="P1789" s="138" t="s">
        <v>1406</v>
      </c>
      <c r="Q1789" s="138" t="s">
        <v>1291</v>
      </c>
      <c r="R1789" s="133">
        <v>5</v>
      </c>
      <c r="S1789" s="133" t="s">
        <v>79</v>
      </c>
    </row>
    <row r="1790" spans="13:19" s="133" customFormat="1" ht="12.75" hidden="1" x14ac:dyDescent="0.25">
      <c r="M1790" s="133" t="str">
        <f t="shared" si="54"/>
        <v>ubiegam sięWielkopolskieKaźmierz_PL418</v>
      </c>
      <c r="N1790" s="133" t="s">
        <v>1229</v>
      </c>
      <c r="O1790" s="137" t="str">
        <f t="shared" si="53"/>
        <v>Kaźmierz_PL418</v>
      </c>
      <c r="P1790" s="138" t="s">
        <v>1409</v>
      </c>
      <c r="Q1790" s="138" t="s">
        <v>1396</v>
      </c>
      <c r="R1790" s="133">
        <v>5</v>
      </c>
      <c r="S1790" s="133" t="s">
        <v>79</v>
      </c>
    </row>
    <row r="1791" spans="13:19" s="133" customFormat="1" ht="12.75" hidden="1" x14ac:dyDescent="0.25">
      <c r="M1791" s="133" t="str">
        <f t="shared" si="54"/>
        <v>ubiegam sięWielkopolskieKępno_PL416</v>
      </c>
      <c r="N1791" s="133" t="s">
        <v>1229</v>
      </c>
      <c r="O1791" s="137" t="str">
        <f t="shared" si="53"/>
        <v>Kępno_PL416</v>
      </c>
      <c r="P1791" s="138" t="s">
        <v>1405</v>
      </c>
      <c r="Q1791" s="138" t="s">
        <v>1244</v>
      </c>
      <c r="R1791" s="133">
        <v>5</v>
      </c>
      <c r="S1791" s="133" t="s">
        <v>79</v>
      </c>
    </row>
    <row r="1792" spans="13:19" s="133" customFormat="1" ht="12.75" hidden="1" x14ac:dyDescent="0.25">
      <c r="M1792" s="133" t="str">
        <f t="shared" si="54"/>
        <v>ubiegam sięWielkopolskieKiszkowo_PL414</v>
      </c>
      <c r="N1792" s="133" t="s">
        <v>1229</v>
      </c>
      <c r="O1792" s="137" t="str">
        <f t="shared" si="53"/>
        <v>Kiszkowo_PL414</v>
      </c>
      <c r="P1792" s="138" t="s">
        <v>1406</v>
      </c>
      <c r="Q1792" s="138" t="s">
        <v>1273</v>
      </c>
      <c r="R1792" s="133">
        <v>5</v>
      </c>
      <c r="S1792" s="133" t="s">
        <v>79</v>
      </c>
    </row>
    <row r="1793" spans="13:19" s="133" customFormat="1" ht="12.75" hidden="1" x14ac:dyDescent="0.25">
      <c r="M1793" s="133" t="str">
        <f t="shared" si="54"/>
        <v>ubiegam sięWielkopolskieKleczew_PL414</v>
      </c>
      <c r="N1793" s="133" t="s">
        <v>1229</v>
      </c>
      <c r="O1793" s="137" t="str">
        <f t="shared" si="53"/>
        <v>Kleczew_PL414</v>
      </c>
      <c r="P1793" s="138" t="s">
        <v>1406</v>
      </c>
      <c r="Q1793" s="138" t="s">
        <v>1292</v>
      </c>
      <c r="R1793" s="133">
        <v>5</v>
      </c>
      <c r="S1793" s="133" t="s">
        <v>79</v>
      </c>
    </row>
    <row r="1794" spans="13:19" s="133" customFormat="1" ht="12.75" hidden="1" x14ac:dyDescent="0.25">
      <c r="M1794" s="133" t="str">
        <f t="shared" si="54"/>
        <v>ubiegam sięWielkopolskieKleszczewo_PL418</v>
      </c>
      <c r="N1794" s="133" t="s">
        <v>1229</v>
      </c>
      <c r="O1794" s="137" t="str">
        <f t="shared" si="53"/>
        <v>Kleszczewo_PL418</v>
      </c>
      <c r="P1794" s="138" t="s">
        <v>1409</v>
      </c>
      <c r="Q1794" s="138" t="s">
        <v>1389</v>
      </c>
      <c r="R1794" s="133">
        <v>5</v>
      </c>
      <c r="S1794" s="133" t="s">
        <v>79</v>
      </c>
    </row>
    <row r="1795" spans="13:19" s="133" customFormat="1" ht="12.75" hidden="1" x14ac:dyDescent="0.25">
      <c r="M1795" s="133" t="str">
        <f t="shared" si="54"/>
        <v>ubiegam sięWielkopolskieKłecko_PL414</v>
      </c>
      <c r="N1795" s="133" t="s">
        <v>1229</v>
      </c>
      <c r="O1795" s="137" t="str">
        <f t="shared" si="53"/>
        <v>Kłecko_PL414</v>
      </c>
      <c r="P1795" s="138" t="s">
        <v>1406</v>
      </c>
      <c r="Q1795" s="138" t="s">
        <v>1274</v>
      </c>
      <c r="R1795" s="133">
        <v>5</v>
      </c>
      <c r="S1795" s="133" t="s">
        <v>79</v>
      </c>
    </row>
    <row r="1796" spans="13:19" s="133" customFormat="1" ht="12.75" hidden="1" x14ac:dyDescent="0.25">
      <c r="M1796" s="133" t="str">
        <f t="shared" si="54"/>
        <v>ubiegam sięWielkopolskieKobyla Góra_PL416</v>
      </c>
      <c r="N1796" s="133" t="s">
        <v>1229</v>
      </c>
      <c r="O1796" s="137" t="str">
        <f t="shared" si="53"/>
        <v>Kobyla Góra_PL416</v>
      </c>
      <c r="P1796" s="138" t="s">
        <v>1405</v>
      </c>
      <c r="Q1796" s="138" t="s">
        <v>1263</v>
      </c>
      <c r="R1796" s="133">
        <v>5</v>
      </c>
      <c r="S1796" s="133" t="s">
        <v>79</v>
      </c>
    </row>
    <row r="1797" spans="13:19" s="133" customFormat="1" ht="12.75" hidden="1" x14ac:dyDescent="0.25">
      <c r="M1797" s="133" t="str">
        <f t="shared" si="54"/>
        <v>ubiegam sięWielkopolskieKobylin_PL416</v>
      </c>
      <c r="N1797" s="133" t="s">
        <v>1229</v>
      </c>
      <c r="O1797" s="137" t="str">
        <f t="shared" ref="O1797:O1860" si="55">Q1797&amp;P1797</f>
        <v>Kobylin_PL416</v>
      </c>
      <c r="P1797" s="138" t="s">
        <v>1405</v>
      </c>
      <c r="Q1797" s="138" t="s">
        <v>1249</v>
      </c>
      <c r="R1797" s="133">
        <v>5</v>
      </c>
      <c r="S1797" s="133" t="s">
        <v>79</v>
      </c>
    </row>
    <row r="1798" spans="13:19" s="133" customFormat="1" ht="12.75" hidden="1" x14ac:dyDescent="0.25">
      <c r="M1798" s="133" t="str">
        <f t="shared" ref="M1798:M1861" si="56">S1798&amp;N1798&amp;O1798</f>
        <v>ubiegam sięWielkopolskieKołaczkowo_PL414</v>
      </c>
      <c r="N1798" s="133" t="s">
        <v>1229</v>
      </c>
      <c r="O1798" s="137" t="str">
        <f t="shared" si="55"/>
        <v>Kołaczkowo_PL414</v>
      </c>
      <c r="P1798" s="138" t="s">
        <v>1406</v>
      </c>
      <c r="Q1798" s="138" t="s">
        <v>1316</v>
      </c>
      <c r="R1798" s="133">
        <v>5</v>
      </c>
      <c r="S1798" s="133" t="s">
        <v>79</v>
      </c>
    </row>
    <row r="1799" spans="13:19" s="133" customFormat="1" ht="12.75" hidden="1" x14ac:dyDescent="0.25">
      <c r="M1799" s="133" t="str">
        <f t="shared" si="56"/>
        <v>ubiegam sięWielkopolskieKoło_PL414</v>
      </c>
      <c r="N1799" s="133" t="s">
        <v>1229</v>
      </c>
      <c r="O1799" s="137" t="str">
        <f t="shared" si="55"/>
        <v>Koło_PL414</v>
      </c>
      <c r="P1799" s="138" t="s">
        <v>1406</v>
      </c>
      <c r="Q1799" s="138" t="s">
        <v>1284</v>
      </c>
      <c r="R1799" s="133">
        <v>5</v>
      </c>
      <c r="S1799" s="133" t="s">
        <v>79</v>
      </c>
    </row>
    <row r="1800" spans="13:19" s="133" customFormat="1" ht="12.75" hidden="1" x14ac:dyDescent="0.25">
      <c r="M1800" s="133" t="str">
        <f t="shared" si="56"/>
        <v>ubiegam sięWielkopolskieKostrzyn_PL418</v>
      </c>
      <c r="N1800" s="133" t="s">
        <v>1229</v>
      </c>
      <c r="O1800" s="137" t="str">
        <f t="shared" si="55"/>
        <v>Kostrzyn_PL418</v>
      </c>
      <c r="P1800" s="138" t="s">
        <v>1409</v>
      </c>
      <c r="Q1800" s="138" t="s">
        <v>1390</v>
      </c>
      <c r="R1800" s="133">
        <v>5</v>
      </c>
      <c r="S1800" s="133" t="s">
        <v>79</v>
      </c>
    </row>
    <row r="1801" spans="13:19" s="133" customFormat="1" ht="12.75" hidden="1" x14ac:dyDescent="0.25">
      <c r="M1801" s="133" t="str">
        <f t="shared" si="56"/>
        <v>ubiegam sięWielkopolskieKościan_PL417</v>
      </c>
      <c r="N1801" s="133" t="s">
        <v>1229</v>
      </c>
      <c r="O1801" s="137" t="str">
        <f t="shared" si="55"/>
        <v>Kościan_PL417</v>
      </c>
      <c r="P1801" s="138" t="s">
        <v>1407</v>
      </c>
      <c r="Q1801" s="138" t="s">
        <v>1330</v>
      </c>
      <c r="R1801" s="133">
        <v>5</v>
      </c>
      <c r="S1801" s="133" t="s">
        <v>79</v>
      </c>
    </row>
    <row r="1802" spans="13:19" s="133" customFormat="1" ht="12.75" hidden="1" x14ac:dyDescent="0.25">
      <c r="M1802" s="133" t="str">
        <f t="shared" si="56"/>
        <v>ubiegam sięWielkopolskieKościelec_PL414</v>
      </c>
      <c r="N1802" s="133" t="s">
        <v>1229</v>
      </c>
      <c r="O1802" s="137" t="str">
        <f t="shared" si="55"/>
        <v>Kościelec_PL414</v>
      </c>
      <c r="P1802" s="138" t="s">
        <v>1406</v>
      </c>
      <c r="Q1802" s="138" t="s">
        <v>1285</v>
      </c>
      <c r="R1802" s="133">
        <v>5</v>
      </c>
      <c r="S1802" s="133" t="s">
        <v>79</v>
      </c>
    </row>
    <row r="1803" spans="13:19" s="133" customFormat="1" ht="12.75" hidden="1" x14ac:dyDescent="0.25">
      <c r="M1803" s="133" t="str">
        <f t="shared" si="56"/>
        <v>ubiegam sięWielkopolskieKotlin_PL416</v>
      </c>
      <c r="N1803" s="133" t="s">
        <v>1229</v>
      </c>
      <c r="O1803" s="137" t="str">
        <f t="shared" si="55"/>
        <v>Kotlin_PL416</v>
      </c>
      <c r="P1803" s="138" t="s">
        <v>1405</v>
      </c>
      <c r="Q1803" s="138" t="s">
        <v>1231</v>
      </c>
      <c r="R1803" s="133">
        <v>5</v>
      </c>
      <c r="S1803" s="133" t="s">
        <v>79</v>
      </c>
    </row>
    <row r="1804" spans="13:19" s="133" customFormat="1" ht="12.75" hidden="1" x14ac:dyDescent="0.25">
      <c r="M1804" s="133" t="str">
        <f t="shared" si="56"/>
        <v>ubiegam sięWielkopolskieKoźmin Wielkopolski_PL416</v>
      </c>
      <c r="N1804" s="133" t="s">
        <v>1229</v>
      </c>
      <c r="O1804" s="137" t="str">
        <f t="shared" si="55"/>
        <v>Koźmin Wielkopolski_PL416</v>
      </c>
      <c r="P1804" s="138" t="s">
        <v>1405</v>
      </c>
      <c r="Q1804" s="138" t="s">
        <v>1250</v>
      </c>
      <c r="R1804" s="133">
        <v>5</v>
      </c>
      <c r="S1804" s="133" t="s">
        <v>79</v>
      </c>
    </row>
    <row r="1805" spans="13:19" s="133" customFormat="1" ht="12.75" hidden="1" x14ac:dyDescent="0.25">
      <c r="M1805" s="133" t="str">
        <f t="shared" si="56"/>
        <v>ubiegam sięWielkopolskieKoźminek_PL416</v>
      </c>
      <c r="N1805" s="133" t="s">
        <v>1229</v>
      </c>
      <c r="O1805" s="137" t="str">
        <f t="shared" si="55"/>
        <v>Koźminek_PL416</v>
      </c>
      <c r="P1805" s="138" t="s">
        <v>1405</v>
      </c>
      <c r="Q1805" s="138" t="s">
        <v>1236</v>
      </c>
      <c r="R1805" s="133">
        <v>5</v>
      </c>
      <c r="S1805" s="133" t="s">
        <v>79</v>
      </c>
    </row>
    <row r="1806" spans="13:19" s="133" customFormat="1" ht="12.75" hidden="1" x14ac:dyDescent="0.25">
      <c r="M1806" s="133" t="str">
        <f t="shared" si="56"/>
        <v>ubiegam sięWielkopolskieKórnik_PL418</v>
      </c>
      <c r="N1806" s="133" t="s">
        <v>1229</v>
      </c>
      <c r="O1806" s="137" t="str">
        <f t="shared" si="55"/>
        <v>Kórnik_PL418</v>
      </c>
      <c r="P1806" s="138" t="s">
        <v>1409</v>
      </c>
      <c r="Q1806" s="138" t="s">
        <v>1391</v>
      </c>
      <c r="R1806" s="133">
        <v>5</v>
      </c>
      <c r="S1806" s="133" t="s">
        <v>79</v>
      </c>
    </row>
    <row r="1807" spans="13:19" s="133" customFormat="1" ht="12.75" hidden="1" x14ac:dyDescent="0.25">
      <c r="M1807" s="133" t="str">
        <f t="shared" si="56"/>
        <v>ubiegam sięWielkopolskieKrajenka_PL411</v>
      </c>
      <c r="N1807" s="133" t="s">
        <v>1229</v>
      </c>
      <c r="O1807" s="137" t="str">
        <f t="shared" si="55"/>
        <v>Krajenka_PL411</v>
      </c>
      <c r="P1807" s="138" t="s">
        <v>1408</v>
      </c>
      <c r="Q1807" s="138" t="s">
        <v>1380</v>
      </c>
      <c r="R1807" s="133">
        <v>5</v>
      </c>
      <c r="S1807" s="133" t="s">
        <v>79</v>
      </c>
    </row>
    <row r="1808" spans="13:19" s="133" customFormat="1" ht="12.75" hidden="1" x14ac:dyDescent="0.25">
      <c r="M1808" s="133" t="str">
        <f t="shared" si="56"/>
        <v>ubiegam sięWielkopolskieKramsk_PL414</v>
      </c>
      <c r="N1808" s="133" t="s">
        <v>1229</v>
      </c>
      <c r="O1808" s="137" t="str">
        <f t="shared" si="55"/>
        <v>Kramsk_PL414</v>
      </c>
      <c r="P1808" s="138" t="s">
        <v>1406</v>
      </c>
      <c r="Q1808" s="138" t="s">
        <v>1293</v>
      </c>
      <c r="R1808" s="133">
        <v>5</v>
      </c>
      <c r="S1808" s="133" t="s">
        <v>79</v>
      </c>
    </row>
    <row r="1809" spans="13:19" s="133" customFormat="1" ht="12.75" hidden="1" x14ac:dyDescent="0.25">
      <c r="M1809" s="133" t="str">
        <f t="shared" si="56"/>
        <v>ubiegam sięWielkopolskieKraszewice_PL416</v>
      </c>
      <c r="N1809" s="133" t="s">
        <v>1229</v>
      </c>
      <c r="O1809" s="137" t="str">
        <f t="shared" si="55"/>
        <v>Kraszewice_PL416</v>
      </c>
      <c r="P1809" s="138" t="s">
        <v>1405</v>
      </c>
      <c r="Q1809" s="138" t="s">
        <v>1264</v>
      </c>
      <c r="R1809" s="133">
        <v>5</v>
      </c>
      <c r="S1809" s="133" t="s">
        <v>79</v>
      </c>
    </row>
    <row r="1810" spans="13:19" s="133" customFormat="1" ht="12.75" hidden="1" x14ac:dyDescent="0.25">
      <c r="M1810" s="133" t="str">
        <f t="shared" si="56"/>
        <v>ubiegam sięWielkopolskieKrobia_PL417</v>
      </c>
      <c r="N1810" s="133" t="s">
        <v>1229</v>
      </c>
      <c r="O1810" s="137" t="str">
        <f t="shared" si="55"/>
        <v>Krobia_PL417</v>
      </c>
      <c r="P1810" s="138" t="s">
        <v>1407</v>
      </c>
      <c r="Q1810" s="138" t="s">
        <v>1321</v>
      </c>
      <c r="R1810" s="133">
        <v>5</v>
      </c>
      <c r="S1810" s="133" t="s">
        <v>79</v>
      </c>
    </row>
    <row r="1811" spans="13:19" s="133" customFormat="1" ht="12.75" hidden="1" x14ac:dyDescent="0.25">
      <c r="M1811" s="133" t="str">
        <f t="shared" si="56"/>
        <v>ubiegam sięWielkopolskieKrotoszyn_PL416</v>
      </c>
      <c r="N1811" s="133" t="s">
        <v>1229</v>
      </c>
      <c r="O1811" s="137" t="str">
        <f t="shared" si="55"/>
        <v>Krotoszyn_PL416</v>
      </c>
      <c r="P1811" s="138" t="s">
        <v>1405</v>
      </c>
      <c r="Q1811" s="138" t="s">
        <v>1251</v>
      </c>
      <c r="R1811" s="133">
        <v>5</v>
      </c>
      <c r="S1811" s="133" t="s">
        <v>79</v>
      </c>
    </row>
    <row r="1812" spans="13:19" s="133" customFormat="1" ht="12.75" hidden="1" x14ac:dyDescent="0.25">
      <c r="M1812" s="133" t="str">
        <f t="shared" si="56"/>
        <v>ubiegam sięWielkopolskieKrzemieniewo_PL417</v>
      </c>
      <c r="N1812" s="133" t="s">
        <v>1229</v>
      </c>
      <c r="O1812" s="137" t="str">
        <f t="shared" si="55"/>
        <v>Krzemieniewo_PL417</v>
      </c>
      <c r="P1812" s="138" t="s">
        <v>1407</v>
      </c>
      <c r="Q1812" s="138" t="s">
        <v>1333</v>
      </c>
      <c r="R1812" s="133">
        <v>5</v>
      </c>
      <c r="S1812" s="133" t="s">
        <v>79</v>
      </c>
    </row>
    <row r="1813" spans="13:19" s="133" customFormat="1" ht="12.75" hidden="1" x14ac:dyDescent="0.25">
      <c r="M1813" s="133" t="str">
        <f t="shared" si="56"/>
        <v>ubiegam sięWielkopolskieKrzykosy_PL418</v>
      </c>
      <c r="N1813" s="133" t="s">
        <v>1229</v>
      </c>
      <c r="O1813" s="137" t="str">
        <f t="shared" si="55"/>
        <v>Krzykosy_PL418</v>
      </c>
      <c r="P1813" s="138" t="s">
        <v>1409</v>
      </c>
      <c r="Q1813" s="138" t="s">
        <v>1399</v>
      </c>
      <c r="R1813" s="133">
        <v>5</v>
      </c>
      <c r="S1813" s="133" t="s">
        <v>79</v>
      </c>
    </row>
    <row r="1814" spans="13:19" s="133" customFormat="1" ht="12.75" hidden="1" x14ac:dyDescent="0.25">
      <c r="M1814" s="133" t="str">
        <f t="shared" si="56"/>
        <v>ubiegam sięWielkopolskieKrzymów_PL414</v>
      </c>
      <c r="N1814" s="133" t="s">
        <v>1229</v>
      </c>
      <c r="O1814" s="137" t="str">
        <f t="shared" si="55"/>
        <v>Krzymów_PL414</v>
      </c>
      <c r="P1814" s="138" t="s">
        <v>1406</v>
      </c>
      <c r="Q1814" s="138" t="s">
        <v>1294</v>
      </c>
      <c r="R1814" s="133">
        <v>5</v>
      </c>
      <c r="S1814" s="133" t="s">
        <v>79</v>
      </c>
    </row>
    <row r="1815" spans="13:19" s="133" customFormat="1" ht="12.75" hidden="1" x14ac:dyDescent="0.25">
      <c r="M1815" s="133" t="str">
        <f t="shared" si="56"/>
        <v>ubiegam sięWielkopolskieKrzywiń_PL417</v>
      </c>
      <c r="N1815" s="133" t="s">
        <v>1229</v>
      </c>
      <c r="O1815" s="137" t="str">
        <f t="shared" si="55"/>
        <v>Krzywiń_PL417</v>
      </c>
      <c r="P1815" s="138" t="s">
        <v>1407</v>
      </c>
      <c r="Q1815" s="138" t="s">
        <v>1331</v>
      </c>
      <c r="R1815" s="133">
        <v>5</v>
      </c>
      <c r="S1815" s="133" t="s">
        <v>79</v>
      </c>
    </row>
    <row r="1816" spans="13:19" s="133" customFormat="1" ht="12.75" hidden="1" x14ac:dyDescent="0.25">
      <c r="M1816" s="133" t="str">
        <f t="shared" si="56"/>
        <v>ubiegam sięWielkopolskieKrzyż Wielkopolski_PL411</v>
      </c>
      <c r="N1816" s="133" t="s">
        <v>1229</v>
      </c>
      <c r="O1816" s="137" t="str">
        <f t="shared" si="55"/>
        <v>Krzyż Wielkopolski_PL411</v>
      </c>
      <c r="P1816" s="138" t="s">
        <v>1408</v>
      </c>
      <c r="Q1816" s="138" t="s">
        <v>1362</v>
      </c>
      <c r="R1816" s="133">
        <v>5</v>
      </c>
      <c r="S1816" s="133" t="s">
        <v>79</v>
      </c>
    </row>
    <row r="1817" spans="13:19" s="133" customFormat="1" ht="12.75" hidden="1" x14ac:dyDescent="0.25">
      <c r="M1817" s="133" t="str">
        <f t="shared" si="56"/>
        <v>ubiegam sięWielkopolskieKsiąż Wielkopolski_PL418</v>
      </c>
      <c r="N1817" s="133" t="s">
        <v>1229</v>
      </c>
      <c r="O1817" s="137" t="str">
        <f t="shared" si="55"/>
        <v>Książ Wielkopolski_PL418</v>
      </c>
      <c r="P1817" s="138" t="s">
        <v>1409</v>
      </c>
      <c r="Q1817" s="138" t="s">
        <v>1404</v>
      </c>
      <c r="R1817" s="133">
        <v>5</v>
      </c>
      <c r="S1817" s="133" t="s">
        <v>79</v>
      </c>
    </row>
    <row r="1818" spans="13:19" s="133" customFormat="1" ht="12.75" hidden="1" x14ac:dyDescent="0.25">
      <c r="M1818" s="133" t="str">
        <f t="shared" si="56"/>
        <v>ubiegam sięWielkopolskieKuślin_PL417</v>
      </c>
      <c r="N1818" s="133" t="s">
        <v>1229</v>
      </c>
      <c r="O1818" s="137" t="str">
        <f t="shared" si="55"/>
        <v>Kuślin_PL417</v>
      </c>
      <c r="P1818" s="138" t="s">
        <v>1407</v>
      </c>
      <c r="Q1818" s="138" t="s">
        <v>1344</v>
      </c>
      <c r="R1818" s="133">
        <v>5</v>
      </c>
      <c r="S1818" s="133" t="s">
        <v>79</v>
      </c>
    </row>
    <row r="1819" spans="13:19" s="133" customFormat="1" ht="12.75" hidden="1" x14ac:dyDescent="0.25">
      <c r="M1819" s="133" t="str">
        <f t="shared" si="56"/>
        <v>ubiegam sięWielkopolskieKwilcz_PL417</v>
      </c>
      <c r="N1819" s="133" t="s">
        <v>1229</v>
      </c>
      <c r="O1819" s="137" t="str">
        <f t="shared" si="55"/>
        <v>Kwilcz_PL417</v>
      </c>
      <c r="P1819" s="138" t="s">
        <v>1407</v>
      </c>
      <c r="Q1819" s="138" t="s">
        <v>1341</v>
      </c>
      <c r="R1819" s="133">
        <v>5</v>
      </c>
      <c r="S1819" s="133" t="s">
        <v>79</v>
      </c>
    </row>
    <row r="1820" spans="13:19" s="133" customFormat="1" ht="12.75" hidden="1" x14ac:dyDescent="0.25">
      <c r="M1820" s="133" t="str">
        <f t="shared" si="56"/>
        <v>ubiegam sięWielkopolskieLądek_PL414</v>
      </c>
      <c r="N1820" s="133" t="s">
        <v>1229</v>
      </c>
      <c r="O1820" s="137" t="str">
        <f t="shared" si="55"/>
        <v>Lądek_PL414</v>
      </c>
      <c r="P1820" s="138" t="s">
        <v>1406</v>
      </c>
      <c r="Q1820" s="138" t="s">
        <v>1302</v>
      </c>
      <c r="R1820" s="133">
        <v>5</v>
      </c>
      <c r="S1820" s="133" t="s">
        <v>79</v>
      </c>
    </row>
    <row r="1821" spans="13:19" s="133" customFormat="1" ht="12.75" hidden="1" x14ac:dyDescent="0.25">
      <c r="M1821" s="133" t="str">
        <f t="shared" si="56"/>
        <v>ubiegam sięWielkopolskieLipka_PL411</v>
      </c>
      <c r="N1821" s="133" t="s">
        <v>1229</v>
      </c>
      <c r="O1821" s="137" t="str">
        <f t="shared" si="55"/>
        <v>Lipka_PL411</v>
      </c>
      <c r="P1821" s="138" t="s">
        <v>1408</v>
      </c>
      <c r="Q1821" s="138" t="s">
        <v>1381</v>
      </c>
      <c r="R1821" s="133">
        <v>5</v>
      </c>
      <c r="S1821" s="133" t="s">
        <v>79</v>
      </c>
    </row>
    <row r="1822" spans="13:19" s="133" customFormat="1" ht="12.75" hidden="1" x14ac:dyDescent="0.25">
      <c r="M1822" s="133" t="str">
        <f t="shared" si="56"/>
        <v>ubiegam sięWielkopolskieLipno_PL417</v>
      </c>
      <c r="N1822" s="133" t="s">
        <v>1229</v>
      </c>
      <c r="O1822" s="137" t="str">
        <f t="shared" si="55"/>
        <v>Lipno_PL417</v>
      </c>
      <c r="P1822" s="138" t="s">
        <v>1407</v>
      </c>
      <c r="Q1822" s="138" t="s">
        <v>1334</v>
      </c>
      <c r="R1822" s="133">
        <v>5</v>
      </c>
      <c r="S1822" s="133" t="s">
        <v>79</v>
      </c>
    </row>
    <row r="1823" spans="13:19" s="133" customFormat="1" ht="12.75" hidden="1" x14ac:dyDescent="0.25">
      <c r="M1823" s="133" t="str">
        <f t="shared" si="56"/>
        <v>ubiegam sięWielkopolskieLisków_PL416</v>
      </c>
      <c r="N1823" s="133" t="s">
        <v>1229</v>
      </c>
      <c r="O1823" s="137" t="str">
        <f t="shared" si="55"/>
        <v>Lisków_PL416</v>
      </c>
      <c r="P1823" s="138" t="s">
        <v>1405</v>
      </c>
      <c r="Q1823" s="138" t="s">
        <v>1237</v>
      </c>
      <c r="R1823" s="133">
        <v>5</v>
      </c>
      <c r="S1823" s="133" t="s">
        <v>79</v>
      </c>
    </row>
    <row r="1824" spans="13:19" s="133" customFormat="1" ht="12.75" hidden="1" x14ac:dyDescent="0.25">
      <c r="M1824" s="133" t="str">
        <f t="shared" si="56"/>
        <v>ubiegam sięWielkopolskieLubasz_PL411</v>
      </c>
      <c r="N1824" s="133" t="s">
        <v>1229</v>
      </c>
      <c r="O1824" s="137" t="str">
        <f t="shared" si="55"/>
        <v>Lubasz_PL411</v>
      </c>
      <c r="P1824" s="138" t="s">
        <v>1408</v>
      </c>
      <c r="Q1824" s="138" t="s">
        <v>1363</v>
      </c>
      <c r="R1824" s="133">
        <v>5</v>
      </c>
      <c r="S1824" s="133" t="s">
        <v>79</v>
      </c>
    </row>
    <row r="1825" spans="13:19" s="133" customFormat="1" ht="12.75" hidden="1" x14ac:dyDescent="0.25">
      <c r="M1825" s="133" t="str">
        <f t="shared" si="56"/>
        <v>ubiegam sięWielkopolskieLwówek_PL417</v>
      </c>
      <c r="N1825" s="133" t="s">
        <v>1229</v>
      </c>
      <c r="O1825" s="137" t="str">
        <f t="shared" si="55"/>
        <v>Lwówek_PL417</v>
      </c>
      <c r="P1825" s="138" t="s">
        <v>1407</v>
      </c>
      <c r="Q1825" s="138" t="s">
        <v>1345</v>
      </c>
      <c r="R1825" s="133">
        <v>5</v>
      </c>
      <c r="S1825" s="133" t="s">
        <v>79</v>
      </c>
    </row>
    <row r="1826" spans="13:19" s="133" customFormat="1" ht="12.75" hidden="1" x14ac:dyDescent="0.25">
      <c r="M1826" s="133" t="str">
        <f t="shared" si="56"/>
        <v>ubiegam sięWielkopolskieŁęka Opatowska_PL416</v>
      </c>
      <c r="N1826" s="133" t="s">
        <v>1229</v>
      </c>
      <c r="O1826" s="137" t="str">
        <f t="shared" si="55"/>
        <v>Łęka Opatowska_PL416</v>
      </c>
      <c r="P1826" s="138" t="s">
        <v>1405</v>
      </c>
      <c r="Q1826" s="138" t="s">
        <v>1245</v>
      </c>
      <c r="R1826" s="133">
        <v>5</v>
      </c>
      <c r="S1826" s="133" t="s">
        <v>79</v>
      </c>
    </row>
    <row r="1827" spans="13:19" s="133" customFormat="1" ht="12.75" hidden="1" x14ac:dyDescent="0.25">
      <c r="M1827" s="133" t="str">
        <f t="shared" si="56"/>
        <v>ubiegam sięWielkopolskieŁobżenica_PL411</v>
      </c>
      <c r="N1827" s="133" t="s">
        <v>1229</v>
      </c>
      <c r="O1827" s="137" t="str">
        <f t="shared" si="55"/>
        <v>Łobżenica_PL411</v>
      </c>
      <c r="P1827" s="138" t="s">
        <v>1408</v>
      </c>
      <c r="Q1827" s="138" t="s">
        <v>1369</v>
      </c>
      <c r="R1827" s="133">
        <v>5</v>
      </c>
      <c r="S1827" s="133" t="s">
        <v>79</v>
      </c>
    </row>
    <row r="1828" spans="13:19" s="133" customFormat="1" ht="12.75" hidden="1" x14ac:dyDescent="0.25">
      <c r="M1828" s="133" t="str">
        <f t="shared" si="56"/>
        <v>ubiegam sięWielkopolskieŁubowo_PL414</v>
      </c>
      <c r="N1828" s="133" t="s">
        <v>1229</v>
      </c>
      <c r="O1828" s="137" t="str">
        <f t="shared" si="55"/>
        <v>Łubowo_PL414</v>
      </c>
      <c r="P1828" s="138" t="s">
        <v>1406</v>
      </c>
      <c r="Q1828" s="138" t="s">
        <v>1275</v>
      </c>
      <c r="R1828" s="133">
        <v>5</v>
      </c>
      <c r="S1828" s="133" t="s">
        <v>79</v>
      </c>
    </row>
    <row r="1829" spans="13:19" s="133" customFormat="1" ht="12.75" hidden="1" x14ac:dyDescent="0.25">
      <c r="M1829" s="133" t="str">
        <f t="shared" si="56"/>
        <v>ubiegam sięWielkopolskieMalanów_PL414</v>
      </c>
      <c r="N1829" s="133" t="s">
        <v>1229</v>
      </c>
      <c r="O1829" s="137" t="str">
        <f t="shared" si="55"/>
        <v>Malanów_PL414</v>
      </c>
      <c r="P1829" s="138" t="s">
        <v>1406</v>
      </c>
      <c r="Q1829" s="138" t="s">
        <v>1311</v>
      </c>
      <c r="R1829" s="133">
        <v>5</v>
      </c>
      <c r="S1829" s="133" t="s">
        <v>79</v>
      </c>
    </row>
    <row r="1830" spans="13:19" s="133" customFormat="1" ht="12.75" hidden="1" x14ac:dyDescent="0.25">
      <c r="M1830" s="133" t="str">
        <f t="shared" si="56"/>
        <v>ubiegam sięWielkopolskieMargonin_PL411</v>
      </c>
      <c r="N1830" s="133" t="s">
        <v>1229</v>
      </c>
      <c r="O1830" s="137" t="str">
        <f t="shared" si="55"/>
        <v>Margonin_PL411</v>
      </c>
      <c r="P1830" s="138" t="s">
        <v>1408</v>
      </c>
      <c r="Q1830" s="138" t="s">
        <v>1358</v>
      </c>
      <c r="R1830" s="133">
        <v>5</v>
      </c>
      <c r="S1830" s="133" t="s">
        <v>79</v>
      </c>
    </row>
    <row r="1831" spans="13:19" s="133" customFormat="1" ht="12.75" hidden="1" x14ac:dyDescent="0.25">
      <c r="M1831" s="133" t="str">
        <f t="shared" si="56"/>
        <v>ubiegam sięWielkopolskieMiasteczko Krajeńskie_PL411</v>
      </c>
      <c r="N1831" s="133" t="s">
        <v>1229</v>
      </c>
      <c r="O1831" s="137" t="str">
        <f t="shared" si="55"/>
        <v>Miasteczko Krajeńskie_PL411</v>
      </c>
      <c r="P1831" s="138" t="s">
        <v>1408</v>
      </c>
      <c r="Q1831" s="138" t="s">
        <v>1370</v>
      </c>
      <c r="R1831" s="133">
        <v>5</v>
      </c>
      <c r="S1831" s="133" t="s">
        <v>79</v>
      </c>
    </row>
    <row r="1832" spans="13:19" s="133" customFormat="1" ht="12.75" hidden="1" x14ac:dyDescent="0.25">
      <c r="M1832" s="133" t="str">
        <f t="shared" si="56"/>
        <v>ubiegam sięWielkopolskieMiedzichowo_PL417</v>
      </c>
      <c r="N1832" s="133" t="s">
        <v>1229</v>
      </c>
      <c r="O1832" s="137" t="str">
        <f t="shared" si="55"/>
        <v>Miedzichowo_PL417</v>
      </c>
      <c r="P1832" s="138" t="s">
        <v>1407</v>
      </c>
      <c r="Q1832" s="138" t="s">
        <v>1346</v>
      </c>
      <c r="R1832" s="133">
        <v>5</v>
      </c>
      <c r="S1832" s="133" t="s">
        <v>79</v>
      </c>
    </row>
    <row r="1833" spans="13:19" s="133" customFormat="1" ht="12.75" hidden="1" x14ac:dyDescent="0.25">
      <c r="M1833" s="133" t="str">
        <f t="shared" si="56"/>
        <v>ubiegam sięWielkopolskieMiejska Górka_PL417</v>
      </c>
      <c r="N1833" s="133" t="s">
        <v>1229</v>
      </c>
      <c r="O1833" s="137" t="str">
        <f t="shared" si="55"/>
        <v>Miejska Górka_PL417</v>
      </c>
      <c r="P1833" s="138" t="s">
        <v>1407</v>
      </c>
      <c r="Q1833" s="138" t="s">
        <v>1351</v>
      </c>
      <c r="R1833" s="133">
        <v>5</v>
      </c>
      <c r="S1833" s="133" t="s">
        <v>79</v>
      </c>
    </row>
    <row r="1834" spans="13:19" s="133" customFormat="1" ht="12.75" hidden="1" x14ac:dyDescent="0.25">
      <c r="M1834" s="133" t="str">
        <f t="shared" si="56"/>
        <v>ubiegam sięWielkopolskieMieleszyn_PL414</v>
      </c>
      <c r="N1834" s="133" t="s">
        <v>1229</v>
      </c>
      <c r="O1834" s="137" t="str">
        <f t="shared" si="55"/>
        <v>Mieleszyn_PL414</v>
      </c>
      <c r="P1834" s="138" t="s">
        <v>1406</v>
      </c>
      <c r="Q1834" s="138" t="s">
        <v>1276</v>
      </c>
      <c r="R1834" s="133">
        <v>5</v>
      </c>
      <c r="S1834" s="133" t="s">
        <v>79</v>
      </c>
    </row>
    <row r="1835" spans="13:19" s="133" customFormat="1" ht="12.75" hidden="1" x14ac:dyDescent="0.25">
      <c r="M1835" s="133" t="str">
        <f t="shared" si="56"/>
        <v>ubiegam sięWielkopolskieMieścisko_PL411</v>
      </c>
      <c r="N1835" s="133" t="s">
        <v>1229</v>
      </c>
      <c r="O1835" s="137" t="str">
        <f t="shared" si="55"/>
        <v>Mieścisko_PL411</v>
      </c>
      <c r="P1835" s="138" t="s">
        <v>1408</v>
      </c>
      <c r="Q1835" s="138" t="s">
        <v>1376</v>
      </c>
      <c r="R1835" s="133">
        <v>5</v>
      </c>
      <c r="S1835" s="133" t="s">
        <v>79</v>
      </c>
    </row>
    <row r="1836" spans="13:19" s="133" customFormat="1" ht="12.75" hidden="1" x14ac:dyDescent="0.25">
      <c r="M1836" s="133" t="str">
        <f t="shared" si="56"/>
        <v>ubiegam sięWielkopolskieMiędzychód_PL417</v>
      </c>
      <c r="N1836" s="133" t="s">
        <v>1229</v>
      </c>
      <c r="O1836" s="137" t="str">
        <f t="shared" si="55"/>
        <v>Międzychód_PL417</v>
      </c>
      <c r="P1836" s="138" t="s">
        <v>1407</v>
      </c>
      <c r="Q1836" s="138" t="s">
        <v>1342</v>
      </c>
      <c r="R1836" s="133">
        <v>5</v>
      </c>
      <c r="S1836" s="133" t="s">
        <v>79</v>
      </c>
    </row>
    <row r="1837" spans="13:19" s="133" customFormat="1" ht="12.75" hidden="1" x14ac:dyDescent="0.25">
      <c r="M1837" s="133" t="str">
        <f t="shared" si="56"/>
        <v>ubiegam sięWielkopolskieMikstat_PL416</v>
      </c>
      <c r="N1837" s="133" t="s">
        <v>1229</v>
      </c>
      <c r="O1837" s="137" t="str">
        <f t="shared" si="55"/>
        <v>Mikstat_PL416</v>
      </c>
      <c r="P1837" s="138" t="s">
        <v>1405</v>
      </c>
      <c r="Q1837" s="138" t="s">
        <v>1265</v>
      </c>
      <c r="R1837" s="133">
        <v>5</v>
      </c>
      <c r="S1837" s="133" t="s">
        <v>79</v>
      </c>
    </row>
    <row r="1838" spans="13:19" s="133" customFormat="1" ht="12.75" hidden="1" x14ac:dyDescent="0.25">
      <c r="M1838" s="133" t="str">
        <f t="shared" si="56"/>
        <v>ubiegam sięWielkopolskieMiłosław_PL414</v>
      </c>
      <c r="N1838" s="133" t="s">
        <v>1229</v>
      </c>
      <c r="O1838" s="137" t="str">
        <f t="shared" si="55"/>
        <v>Miłosław_PL414</v>
      </c>
      <c r="P1838" s="138" t="s">
        <v>1406</v>
      </c>
      <c r="Q1838" s="138" t="s">
        <v>1317</v>
      </c>
      <c r="R1838" s="133">
        <v>5</v>
      </c>
      <c r="S1838" s="133" t="s">
        <v>79</v>
      </c>
    </row>
    <row r="1839" spans="13:19" s="133" customFormat="1" ht="12.75" hidden="1" x14ac:dyDescent="0.25">
      <c r="M1839" s="133" t="str">
        <f t="shared" si="56"/>
        <v>ubiegam sięWielkopolskieMycielin_PL416</v>
      </c>
      <c r="N1839" s="133" t="s">
        <v>1229</v>
      </c>
      <c r="O1839" s="137" t="str">
        <f t="shared" si="55"/>
        <v>Mycielin_PL416</v>
      </c>
      <c r="P1839" s="138" t="s">
        <v>1405</v>
      </c>
      <c r="Q1839" s="138" t="s">
        <v>1238</v>
      </c>
      <c r="R1839" s="133">
        <v>5</v>
      </c>
      <c r="S1839" s="133" t="s">
        <v>79</v>
      </c>
    </row>
    <row r="1840" spans="13:19" s="133" customFormat="1" ht="12.75" hidden="1" x14ac:dyDescent="0.25">
      <c r="M1840" s="133" t="str">
        <f t="shared" si="56"/>
        <v>ubiegam sięWielkopolskieNekla_PL414</v>
      </c>
      <c r="N1840" s="133" t="s">
        <v>1229</v>
      </c>
      <c r="O1840" s="137" t="str">
        <f t="shared" si="55"/>
        <v>Nekla_PL414</v>
      </c>
      <c r="P1840" s="138" t="s">
        <v>1406</v>
      </c>
      <c r="Q1840" s="138" t="s">
        <v>1318</v>
      </c>
      <c r="R1840" s="133">
        <v>5</v>
      </c>
      <c r="S1840" s="133" t="s">
        <v>79</v>
      </c>
    </row>
    <row r="1841" spans="13:19" s="133" customFormat="1" ht="12.75" hidden="1" x14ac:dyDescent="0.25">
      <c r="M1841" s="133" t="str">
        <f t="shared" si="56"/>
        <v>ubiegam sięWielkopolskieNiechanowo_PL414</v>
      </c>
      <c r="N1841" s="133" t="s">
        <v>1229</v>
      </c>
      <c r="O1841" s="137" t="str">
        <f t="shared" si="55"/>
        <v>Niechanowo_PL414</v>
      </c>
      <c r="P1841" s="138" t="s">
        <v>1406</v>
      </c>
      <c r="Q1841" s="138" t="s">
        <v>1277</v>
      </c>
      <c r="R1841" s="133">
        <v>5</v>
      </c>
      <c r="S1841" s="133" t="s">
        <v>79</v>
      </c>
    </row>
    <row r="1842" spans="13:19" s="133" customFormat="1" ht="12.75" hidden="1" x14ac:dyDescent="0.25">
      <c r="M1842" s="133" t="str">
        <f t="shared" si="56"/>
        <v>ubiegam sięWielkopolskieNowe Miasto nad Wartą_PL418</v>
      </c>
      <c r="N1842" s="133" t="s">
        <v>1229</v>
      </c>
      <c r="O1842" s="137" t="str">
        <f t="shared" si="55"/>
        <v>Nowe Miasto nad Wartą_PL418</v>
      </c>
      <c r="P1842" s="138" t="s">
        <v>1409</v>
      </c>
      <c r="Q1842" s="138" t="s">
        <v>1400</v>
      </c>
      <c r="R1842" s="133">
        <v>5</v>
      </c>
      <c r="S1842" s="133" t="s">
        <v>79</v>
      </c>
    </row>
    <row r="1843" spans="13:19" s="133" customFormat="1" ht="12.75" hidden="1" x14ac:dyDescent="0.25">
      <c r="M1843" s="133" t="str">
        <f t="shared" si="56"/>
        <v>ubiegam sięWielkopolskieNowe Skalmierzyce_PL416</v>
      </c>
      <c r="N1843" s="133" t="s">
        <v>1229</v>
      </c>
      <c r="O1843" s="137" t="str">
        <f t="shared" si="55"/>
        <v>Nowe Skalmierzyce_PL416</v>
      </c>
      <c r="P1843" s="138" t="s">
        <v>1405</v>
      </c>
      <c r="Q1843" s="138" t="s">
        <v>1253</v>
      </c>
      <c r="R1843" s="133">
        <v>5</v>
      </c>
      <c r="S1843" s="133" t="s">
        <v>79</v>
      </c>
    </row>
    <row r="1844" spans="13:19" s="133" customFormat="1" ht="12.75" hidden="1" x14ac:dyDescent="0.25">
      <c r="M1844" s="133" t="str">
        <f t="shared" si="56"/>
        <v>ubiegam sięWielkopolskieNowy Tomyśl_PL417</v>
      </c>
      <c r="N1844" s="133" t="s">
        <v>1229</v>
      </c>
      <c r="O1844" s="137" t="str">
        <f t="shared" si="55"/>
        <v>Nowy Tomyśl_PL417</v>
      </c>
      <c r="P1844" s="138" t="s">
        <v>1407</v>
      </c>
      <c r="Q1844" s="138" t="s">
        <v>1347</v>
      </c>
      <c r="R1844" s="133">
        <v>5</v>
      </c>
      <c r="S1844" s="133" t="s">
        <v>79</v>
      </c>
    </row>
    <row r="1845" spans="13:19" s="133" customFormat="1" ht="12.75" hidden="1" x14ac:dyDescent="0.25">
      <c r="M1845" s="133" t="str">
        <f t="shared" si="56"/>
        <v>ubiegam sięWielkopolskieObrzycko_PL418</v>
      </c>
      <c r="N1845" s="133" t="s">
        <v>1229</v>
      </c>
      <c r="O1845" s="137" t="str">
        <f t="shared" si="55"/>
        <v>Obrzycko_PL418</v>
      </c>
      <c r="P1845" s="138" t="s">
        <v>1409</v>
      </c>
      <c r="Q1845" s="138" t="s">
        <v>1394</v>
      </c>
      <c r="R1845" s="133">
        <v>5</v>
      </c>
      <c r="S1845" s="133" t="s">
        <v>79</v>
      </c>
    </row>
    <row r="1846" spans="13:19" s="133" customFormat="1" ht="12.75" hidden="1" x14ac:dyDescent="0.25">
      <c r="M1846" s="133" t="str">
        <f t="shared" si="56"/>
        <v>ubiegam sięWielkopolskieObrzycko_PL418</v>
      </c>
      <c r="N1846" s="133" t="s">
        <v>1229</v>
      </c>
      <c r="O1846" s="137" t="str">
        <f t="shared" si="55"/>
        <v>Obrzycko_PL418</v>
      </c>
      <c r="P1846" s="138" t="s">
        <v>1409</v>
      </c>
      <c r="Q1846" s="138" t="s">
        <v>1394</v>
      </c>
      <c r="R1846" s="133">
        <v>5</v>
      </c>
      <c r="S1846" s="133" t="s">
        <v>79</v>
      </c>
    </row>
    <row r="1847" spans="13:19" s="133" customFormat="1" ht="12.75" hidden="1" x14ac:dyDescent="0.25">
      <c r="M1847" s="133" t="str">
        <f t="shared" si="56"/>
        <v>ubiegam sięWielkopolskieOdolanów_PL416</v>
      </c>
      <c r="N1847" s="133" t="s">
        <v>1229</v>
      </c>
      <c r="O1847" s="137" t="str">
        <f t="shared" si="55"/>
        <v>Odolanów_PL416</v>
      </c>
      <c r="P1847" s="138" t="s">
        <v>1405</v>
      </c>
      <c r="Q1847" s="138" t="s">
        <v>1254</v>
      </c>
      <c r="R1847" s="133">
        <v>5</v>
      </c>
      <c r="S1847" s="133" t="s">
        <v>79</v>
      </c>
    </row>
    <row r="1848" spans="13:19" s="133" customFormat="1" ht="12.75" hidden="1" x14ac:dyDescent="0.25">
      <c r="M1848" s="133" t="str">
        <f t="shared" si="56"/>
        <v>ubiegam sięWielkopolskieOkonek_PL411</v>
      </c>
      <c r="N1848" s="133" t="s">
        <v>1229</v>
      </c>
      <c r="O1848" s="137" t="str">
        <f t="shared" si="55"/>
        <v>Okonek_PL411</v>
      </c>
      <c r="P1848" s="138" t="s">
        <v>1408</v>
      </c>
      <c r="Q1848" s="138" t="s">
        <v>1382</v>
      </c>
      <c r="R1848" s="133">
        <v>5</v>
      </c>
      <c r="S1848" s="133" t="s">
        <v>79</v>
      </c>
    </row>
    <row r="1849" spans="13:19" s="133" customFormat="1" ht="12.75" hidden="1" x14ac:dyDescent="0.25">
      <c r="M1849" s="133" t="str">
        <f t="shared" si="56"/>
        <v>ubiegam sięWielkopolskieOlszówka_PL414</v>
      </c>
      <c r="N1849" s="133" t="s">
        <v>1229</v>
      </c>
      <c r="O1849" s="137" t="str">
        <f t="shared" si="55"/>
        <v>Olszówka_PL414</v>
      </c>
      <c r="P1849" s="138" t="s">
        <v>1406</v>
      </c>
      <c r="Q1849" s="138" t="s">
        <v>1286</v>
      </c>
      <c r="R1849" s="133">
        <v>5</v>
      </c>
      <c r="S1849" s="133" t="s">
        <v>79</v>
      </c>
    </row>
    <row r="1850" spans="13:19" s="133" customFormat="1" ht="12.75" hidden="1" x14ac:dyDescent="0.25">
      <c r="M1850" s="133" t="str">
        <f t="shared" si="56"/>
        <v>ubiegam sięWielkopolskieOpalenica_PL417</v>
      </c>
      <c r="N1850" s="133" t="s">
        <v>1229</v>
      </c>
      <c r="O1850" s="137" t="str">
        <f t="shared" si="55"/>
        <v>Opalenica_PL417</v>
      </c>
      <c r="P1850" s="138" t="s">
        <v>1407</v>
      </c>
      <c r="Q1850" s="138" t="s">
        <v>1348</v>
      </c>
      <c r="R1850" s="133">
        <v>5</v>
      </c>
      <c r="S1850" s="133" t="s">
        <v>79</v>
      </c>
    </row>
    <row r="1851" spans="13:19" s="133" customFormat="1" ht="12.75" hidden="1" x14ac:dyDescent="0.25">
      <c r="M1851" s="133" t="str">
        <f t="shared" si="56"/>
        <v>ubiegam sięWielkopolskieOpatówek_PL416</v>
      </c>
      <c r="N1851" s="133" t="s">
        <v>1229</v>
      </c>
      <c r="O1851" s="137" t="str">
        <f t="shared" si="55"/>
        <v>Opatówek_PL416</v>
      </c>
      <c r="P1851" s="138" t="s">
        <v>1405</v>
      </c>
      <c r="Q1851" s="138" t="s">
        <v>1239</v>
      </c>
      <c r="R1851" s="133">
        <v>5</v>
      </c>
      <c r="S1851" s="133" t="s">
        <v>79</v>
      </c>
    </row>
    <row r="1852" spans="13:19" s="133" customFormat="1" ht="12.75" hidden="1" x14ac:dyDescent="0.25">
      <c r="M1852" s="133" t="str">
        <f t="shared" si="56"/>
        <v>ubiegam sięWielkopolskieOrchowo_PL414</v>
      </c>
      <c r="N1852" s="133" t="s">
        <v>1229</v>
      </c>
      <c r="O1852" s="137" t="str">
        <f t="shared" si="55"/>
        <v>Orchowo_PL414</v>
      </c>
      <c r="P1852" s="138" t="s">
        <v>1406</v>
      </c>
      <c r="Q1852" s="138" t="s">
        <v>1303</v>
      </c>
      <c r="R1852" s="133">
        <v>5</v>
      </c>
      <c r="S1852" s="133" t="s">
        <v>79</v>
      </c>
    </row>
    <row r="1853" spans="13:19" s="133" customFormat="1" ht="12.75" hidden="1" x14ac:dyDescent="0.25">
      <c r="M1853" s="133" t="str">
        <f t="shared" si="56"/>
        <v>ubiegam sięWielkopolskieOsieczna_PL417</v>
      </c>
      <c r="N1853" s="133" t="s">
        <v>1229</v>
      </c>
      <c r="O1853" s="137" t="str">
        <f t="shared" si="55"/>
        <v>Osieczna_PL417</v>
      </c>
      <c r="P1853" s="138" t="s">
        <v>1407</v>
      </c>
      <c r="Q1853" s="138" t="s">
        <v>1335</v>
      </c>
      <c r="R1853" s="133">
        <v>5</v>
      </c>
      <c r="S1853" s="133" t="s">
        <v>79</v>
      </c>
    </row>
    <row r="1854" spans="13:19" s="133" customFormat="1" ht="12.75" hidden="1" x14ac:dyDescent="0.25">
      <c r="M1854" s="133" t="str">
        <f t="shared" si="56"/>
        <v>ubiegam sięWielkopolskieOsiek Mały_PL414</v>
      </c>
      <c r="N1854" s="133" t="s">
        <v>1229</v>
      </c>
      <c r="O1854" s="137" t="str">
        <f t="shared" si="55"/>
        <v>Osiek Mały_PL414</v>
      </c>
      <c r="P1854" s="138" t="s">
        <v>1406</v>
      </c>
      <c r="Q1854" s="138" t="s">
        <v>1287</v>
      </c>
      <c r="R1854" s="133">
        <v>5</v>
      </c>
      <c r="S1854" s="133" t="s">
        <v>79</v>
      </c>
    </row>
    <row r="1855" spans="13:19" s="133" customFormat="1" ht="12.75" hidden="1" x14ac:dyDescent="0.25">
      <c r="M1855" s="133" t="str">
        <f t="shared" si="56"/>
        <v>ubiegam sięWielkopolskieOstroróg_PL418</v>
      </c>
      <c r="N1855" s="133" t="s">
        <v>1229</v>
      </c>
      <c r="O1855" s="137" t="str">
        <f t="shared" si="55"/>
        <v>Ostroróg_PL418</v>
      </c>
      <c r="P1855" s="138" t="s">
        <v>1409</v>
      </c>
      <c r="Q1855" s="138" t="s">
        <v>1397</v>
      </c>
      <c r="R1855" s="133">
        <v>5</v>
      </c>
      <c r="S1855" s="133" t="s">
        <v>79</v>
      </c>
    </row>
    <row r="1856" spans="13:19" s="133" customFormat="1" ht="12.75" hidden="1" x14ac:dyDescent="0.25">
      <c r="M1856" s="133" t="str">
        <f t="shared" si="56"/>
        <v>ubiegam sięWielkopolskieOstrowite_PL414</v>
      </c>
      <c r="N1856" s="133" t="s">
        <v>1229</v>
      </c>
      <c r="O1856" s="137" t="str">
        <f t="shared" si="55"/>
        <v>Ostrowite_PL414</v>
      </c>
      <c r="P1856" s="138" t="s">
        <v>1406</v>
      </c>
      <c r="Q1856" s="138" t="s">
        <v>1304</v>
      </c>
      <c r="R1856" s="133">
        <v>5</v>
      </c>
      <c r="S1856" s="133" t="s">
        <v>79</v>
      </c>
    </row>
    <row r="1857" spans="13:19" s="133" customFormat="1" ht="12.75" hidden="1" x14ac:dyDescent="0.25">
      <c r="M1857" s="133" t="str">
        <f t="shared" si="56"/>
        <v>ubiegam sięWielkopolskieOstrów Wielkopolski_PL416</v>
      </c>
      <c r="N1857" s="133" t="s">
        <v>1229</v>
      </c>
      <c r="O1857" s="137" t="str">
        <f t="shared" si="55"/>
        <v>Ostrów Wielkopolski_PL416</v>
      </c>
      <c r="P1857" s="138" t="s">
        <v>1405</v>
      </c>
      <c r="Q1857" s="138" t="s">
        <v>1255</v>
      </c>
      <c r="R1857" s="133">
        <v>5</v>
      </c>
      <c r="S1857" s="133" t="s">
        <v>79</v>
      </c>
    </row>
    <row r="1858" spans="13:19" s="133" customFormat="1" ht="12.75" hidden="1" x14ac:dyDescent="0.25">
      <c r="M1858" s="133" t="str">
        <f t="shared" si="56"/>
        <v>ubiegam sięWielkopolskieOstrzeszów_PL416</v>
      </c>
      <c r="N1858" s="133" t="s">
        <v>1229</v>
      </c>
      <c r="O1858" s="137" t="str">
        <f t="shared" si="55"/>
        <v>Ostrzeszów_PL416</v>
      </c>
      <c r="P1858" s="138" t="s">
        <v>1405</v>
      </c>
      <c r="Q1858" s="138" t="s">
        <v>1266</v>
      </c>
      <c r="R1858" s="133">
        <v>5</v>
      </c>
      <c r="S1858" s="133" t="s">
        <v>79</v>
      </c>
    </row>
    <row r="1859" spans="13:19" s="133" customFormat="1" ht="12.75" hidden="1" x14ac:dyDescent="0.25">
      <c r="M1859" s="133" t="str">
        <f t="shared" si="56"/>
        <v>ubiegam sięWielkopolskiePakosław_PL417</v>
      </c>
      <c r="N1859" s="133" t="s">
        <v>1229</v>
      </c>
      <c r="O1859" s="137" t="str">
        <f t="shared" si="55"/>
        <v>Pakosław_PL417</v>
      </c>
      <c r="P1859" s="138" t="s">
        <v>1407</v>
      </c>
      <c r="Q1859" s="138" t="s">
        <v>1352</v>
      </c>
      <c r="R1859" s="133">
        <v>5</v>
      </c>
      <c r="S1859" s="133" t="s">
        <v>79</v>
      </c>
    </row>
    <row r="1860" spans="13:19" s="133" customFormat="1" ht="12.75" hidden="1" x14ac:dyDescent="0.25">
      <c r="M1860" s="133" t="str">
        <f t="shared" si="56"/>
        <v>ubiegam sięWielkopolskiePerzów_PL416</v>
      </c>
      <c r="N1860" s="133" t="s">
        <v>1229</v>
      </c>
      <c r="O1860" s="137" t="str">
        <f t="shared" si="55"/>
        <v>Perzów_PL416</v>
      </c>
      <c r="P1860" s="138" t="s">
        <v>1405</v>
      </c>
      <c r="Q1860" s="138" t="s">
        <v>1246</v>
      </c>
      <c r="R1860" s="133">
        <v>5</v>
      </c>
      <c r="S1860" s="133" t="s">
        <v>79</v>
      </c>
    </row>
    <row r="1861" spans="13:19" s="133" customFormat="1" ht="12.75" hidden="1" x14ac:dyDescent="0.25">
      <c r="M1861" s="133" t="str">
        <f t="shared" si="56"/>
        <v>ubiegam sięWielkopolskiePępowo_PL417</v>
      </c>
      <c r="N1861" s="133" t="s">
        <v>1229</v>
      </c>
      <c r="O1861" s="137" t="str">
        <f t="shared" ref="O1861:O1924" si="57">Q1861&amp;P1861</f>
        <v>Pępowo_PL417</v>
      </c>
      <c r="P1861" s="138" t="s">
        <v>1407</v>
      </c>
      <c r="Q1861" s="138" t="s">
        <v>1322</v>
      </c>
      <c r="R1861" s="133">
        <v>5</v>
      </c>
      <c r="S1861" s="133" t="s">
        <v>79</v>
      </c>
    </row>
    <row r="1862" spans="13:19" s="133" customFormat="1" ht="12.75" hidden="1" x14ac:dyDescent="0.25">
      <c r="M1862" s="133" t="str">
        <f t="shared" ref="M1862:M1925" si="58">S1862&amp;N1862&amp;O1862</f>
        <v>ubiegam sięWielkopolskiePiaski_PL417</v>
      </c>
      <c r="N1862" s="133" t="s">
        <v>1229</v>
      </c>
      <c r="O1862" s="137" t="str">
        <f t="shared" si="57"/>
        <v>Piaski_PL417</v>
      </c>
      <c r="P1862" s="138" t="s">
        <v>1407</v>
      </c>
      <c r="Q1862" s="138" t="s">
        <v>872</v>
      </c>
      <c r="R1862" s="133">
        <v>5</v>
      </c>
      <c r="S1862" s="133" t="s">
        <v>79</v>
      </c>
    </row>
    <row r="1863" spans="13:19" s="133" customFormat="1" ht="12.75" hidden="1" x14ac:dyDescent="0.25">
      <c r="M1863" s="133" t="str">
        <f t="shared" si="58"/>
        <v>ubiegam sięWielkopolskiePobiedziska_PL418</v>
      </c>
      <c r="N1863" s="133" t="s">
        <v>1229</v>
      </c>
      <c r="O1863" s="137" t="str">
        <f t="shared" si="57"/>
        <v>Pobiedziska_PL418</v>
      </c>
      <c r="P1863" s="138" t="s">
        <v>1409</v>
      </c>
      <c r="Q1863" s="138" t="s">
        <v>1392</v>
      </c>
      <c r="R1863" s="133">
        <v>5</v>
      </c>
      <c r="S1863" s="133" t="s">
        <v>79</v>
      </c>
    </row>
    <row r="1864" spans="13:19" s="133" customFormat="1" ht="12.75" hidden="1" x14ac:dyDescent="0.25">
      <c r="M1864" s="133" t="str">
        <f t="shared" si="58"/>
        <v>ubiegam sięWielkopolskiePogorzela_PL417</v>
      </c>
      <c r="N1864" s="133" t="s">
        <v>1229</v>
      </c>
      <c r="O1864" s="137" t="str">
        <f t="shared" si="57"/>
        <v>Pogorzela_PL417</v>
      </c>
      <c r="P1864" s="138" t="s">
        <v>1407</v>
      </c>
      <c r="Q1864" s="138" t="s">
        <v>1323</v>
      </c>
      <c r="R1864" s="133">
        <v>5</v>
      </c>
      <c r="S1864" s="133" t="s">
        <v>79</v>
      </c>
    </row>
    <row r="1865" spans="13:19" s="133" customFormat="1" ht="12.75" hidden="1" x14ac:dyDescent="0.25">
      <c r="M1865" s="133" t="str">
        <f t="shared" si="58"/>
        <v>ubiegam sięWielkopolskiePołajewo_PL411</v>
      </c>
      <c r="N1865" s="133" t="s">
        <v>1229</v>
      </c>
      <c r="O1865" s="137" t="str">
        <f t="shared" si="57"/>
        <v>Połajewo_PL411</v>
      </c>
      <c r="P1865" s="138" t="s">
        <v>1408</v>
      </c>
      <c r="Q1865" s="138" t="s">
        <v>1364</v>
      </c>
      <c r="R1865" s="133">
        <v>5</v>
      </c>
      <c r="S1865" s="133" t="s">
        <v>79</v>
      </c>
    </row>
    <row r="1866" spans="13:19" s="133" customFormat="1" ht="12.75" hidden="1" x14ac:dyDescent="0.25">
      <c r="M1866" s="133" t="str">
        <f t="shared" si="58"/>
        <v>ubiegam sięWielkopolskiePoniec_PL417</v>
      </c>
      <c r="N1866" s="133" t="s">
        <v>1229</v>
      </c>
      <c r="O1866" s="137" t="str">
        <f t="shared" si="57"/>
        <v>Poniec_PL417</v>
      </c>
      <c r="P1866" s="138" t="s">
        <v>1407</v>
      </c>
      <c r="Q1866" s="138" t="s">
        <v>1324</v>
      </c>
      <c r="R1866" s="133">
        <v>5</v>
      </c>
      <c r="S1866" s="133" t="s">
        <v>79</v>
      </c>
    </row>
    <row r="1867" spans="13:19" s="133" customFormat="1" ht="12.75" hidden="1" x14ac:dyDescent="0.25">
      <c r="M1867" s="133" t="str">
        <f t="shared" si="58"/>
        <v>ubiegam sięWielkopolskiePowidz_PL414</v>
      </c>
      <c r="N1867" s="133" t="s">
        <v>1229</v>
      </c>
      <c r="O1867" s="137" t="str">
        <f t="shared" si="57"/>
        <v>Powidz_PL414</v>
      </c>
      <c r="P1867" s="138" t="s">
        <v>1406</v>
      </c>
      <c r="Q1867" s="138" t="s">
        <v>1305</v>
      </c>
      <c r="R1867" s="133">
        <v>5</v>
      </c>
      <c r="S1867" s="133" t="s">
        <v>79</v>
      </c>
    </row>
    <row r="1868" spans="13:19" s="133" customFormat="1" ht="12.75" hidden="1" x14ac:dyDescent="0.25">
      <c r="M1868" s="133" t="str">
        <f t="shared" si="58"/>
        <v>ubiegam sięWielkopolskiePrzedecz_PL414</v>
      </c>
      <c r="N1868" s="133" t="s">
        <v>1229</v>
      </c>
      <c r="O1868" s="137" t="str">
        <f t="shared" si="57"/>
        <v>Przedecz_PL414</v>
      </c>
      <c r="P1868" s="138" t="s">
        <v>1406</v>
      </c>
      <c r="Q1868" s="138" t="s">
        <v>1288</v>
      </c>
      <c r="R1868" s="133">
        <v>5</v>
      </c>
      <c r="S1868" s="133" t="s">
        <v>79</v>
      </c>
    </row>
    <row r="1869" spans="13:19" s="133" customFormat="1" ht="12.75" hidden="1" x14ac:dyDescent="0.25">
      <c r="M1869" s="133" t="str">
        <f t="shared" si="58"/>
        <v>ubiegam sięWielkopolskiePrzemęt_PL417</v>
      </c>
      <c r="N1869" s="133" t="s">
        <v>1229</v>
      </c>
      <c r="O1869" s="137" t="str">
        <f t="shared" si="57"/>
        <v>Przemęt_PL417</v>
      </c>
      <c r="P1869" s="138" t="s">
        <v>1407</v>
      </c>
      <c r="Q1869" s="138" t="s">
        <v>1353</v>
      </c>
      <c r="R1869" s="133">
        <v>5</v>
      </c>
      <c r="S1869" s="133" t="s">
        <v>79</v>
      </c>
    </row>
    <row r="1870" spans="13:19" s="133" customFormat="1" ht="12.75" hidden="1" x14ac:dyDescent="0.25">
      <c r="M1870" s="133" t="str">
        <f t="shared" si="58"/>
        <v>ubiegam sięWielkopolskiePrzygodzice_PL416</v>
      </c>
      <c r="N1870" s="133" t="s">
        <v>1229</v>
      </c>
      <c r="O1870" s="137" t="str">
        <f t="shared" si="57"/>
        <v>Przygodzice_PL416</v>
      </c>
      <c r="P1870" s="138" t="s">
        <v>1405</v>
      </c>
      <c r="Q1870" s="138" t="s">
        <v>1256</v>
      </c>
      <c r="R1870" s="133">
        <v>5</v>
      </c>
      <c r="S1870" s="133" t="s">
        <v>79</v>
      </c>
    </row>
    <row r="1871" spans="13:19" s="133" customFormat="1" ht="12.75" hidden="1" x14ac:dyDescent="0.25">
      <c r="M1871" s="133" t="str">
        <f t="shared" si="58"/>
        <v>ubiegam sięWielkopolskiePrzykona_PL414</v>
      </c>
      <c r="N1871" s="133" t="s">
        <v>1229</v>
      </c>
      <c r="O1871" s="137" t="str">
        <f t="shared" si="57"/>
        <v>Przykona_PL414</v>
      </c>
      <c r="P1871" s="138" t="s">
        <v>1406</v>
      </c>
      <c r="Q1871" s="138" t="s">
        <v>1312</v>
      </c>
      <c r="R1871" s="133">
        <v>5</v>
      </c>
      <c r="S1871" s="133" t="s">
        <v>79</v>
      </c>
    </row>
    <row r="1872" spans="13:19" s="133" customFormat="1" ht="12.75" hidden="1" x14ac:dyDescent="0.25">
      <c r="M1872" s="133" t="str">
        <f t="shared" si="58"/>
        <v>ubiegam sięWielkopolskiePyzdry_PL414</v>
      </c>
      <c r="N1872" s="133" t="s">
        <v>1229</v>
      </c>
      <c r="O1872" s="137" t="str">
        <f t="shared" si="57"/>
        <v>Pyzdry_PL414</v>
      </c>
      <c r="P1872" s="138" t="s">
        <v>1406</v>
      </c>
      <c r="Q1872" s="138" t="s">
        <v>1319</v>
      </c>
      <c r="R1872" s="133">
        <v>5</v>
      </c>
      <c r="S1872" s="133" t="s">
        <v>79</v>
      </c>
    </row>
    <row r="1873" spans="13:19" s="133" customFormat="1" ht="12.75" hidden="1" x14ac:dyDescent="0.25">
      <c r="M1873" s="133" t="str">
        <f t="shared" si="58"/>
        <v>ubiegam sięWielkopolskieRakoniewice_PL417</v>
      </c>
      <c r="N1873" s="133" t="s">
        <v>1229</v>
      </c>
      <c r="O1873" s="137" t="str">
        <f t="shared" si="57"/>
        <v>Rakoniewice_PL417</v>
      </c>
      <c r="P1873" s="138" t="s">
        <v>1407</v>
      </c>
      <c r="Q1873" s="138" t="s">
        <v>1327</v>
      </c>
      <c r="R1873" s="133">
        <v>5</v>
      </c>
      <c r="S1873" s="133" t="s">
        <v>79</v>
      </c>
    </row>
    <row r="1874" spans="13:19" s="133" customFormat="1" ht="12.75" hidden="1" x14ac:dyDescent="0.25">
      <c r="M1874" s="133" t="str">
        <f t="shared" si="58"/>
        <v>ubiegam sięWielkopolskieRaszków_PL416</v>
      </c>
      <c r="N1874" s="133" t="s">
        <v>1229</v>
      </c>
      <c r="O1874" s="137" t="str">
        <f t="shared" si="57"/>
        <v>Raszków_PL416</v>
      </c>
      <c r="P1874" s="138" t="s">
        <v>1405</v>
      </c>
      <c r="Q1874" s="138" t="s">
        <v>1257</v>
      </c>
      <c r="R1874" s="133">
        <v>5</v>
      </c>
      <c r="S1874" s="133" t="s">
        <v>79</v>
      </c>
    </row>
    <row r="1875" spans="13:19" s="133" customFormat="1" ht="12.75" hidden="1" x14ac:dyDescent="0.25">
      <c r="M1875" s="133" t="str">
        <f t="shared" si="58"/>
        <v>ubiegam sięWielkopolskieRokietnica_PL418</v>
      </c>
      <c r="N1875" s="133" t="s">
        <v>1229</v>
      </c>
      <c r="O1875" s="137" t="str">
        <f t="shared" si="57"/>
        <v>Rokietnica_PL418</v>
      </c>
      <c r="P1875" s="138" t="s">
        <v>1409</v>
      </c>
      <c r="Q1875" s="138" t="s">
        <v>957</v>
      </c>
      <c r="R1875" s="133">
        <v>5</v>
      </c>
      <c r="S1875" s="133" t="s">
        <v>79</v>
      </c>
    </row>
    <row r="1876" spans="13:19" s="133" customFormat="1" ht="12.75" hidden="1" x14ac:dyDescent="0.25">
      <c r="M1876" s="133" t="str">
        <f t="shared" si="58"/>
        <v>ubiegam sięWielkopolskieRozdrażew_PL416</v>
      </c>
      <c r="N1876" s="133" t="s">
        <v>1229</v>
      </c>
      <c r="O1876" s="137" t="str">
        <f t="shared" si="57"/>
        <v>Rozdrażew_PL416</v>
      </c>
      <c r="P1876" s="138" t="s">
        <v>1405</v>
      </c>
      <c r="Q1876" s="138" t="s">
        <v>1252</v>
      </c>
      <c r="R1876" s="133">
        <v>5</v>
      </c>
      <c r="S1876" s="133" t="s">
        <v>79</v>
      </c>
    </row>
    <row r="1877" spans="13:19" s="133" customFormat="1" ht="12.75" hidden="1" x14ac:dyDescent="0.25">
      <c r="M1877" s="133" t="str">
        <f t="shared" si="58"/>
        <v>ubiegam sięWielkopolskieRychtal_PL416</v>
      </c>
      <c r="N1877" s="133" t="s">
        <v>1229</v>
      </c>
      <c r="O1877" s="137" t="str">
        <f t="shared" si="57"/>
        <v>Rychtal_PL416</v>
      </c>
      <c r="P1877" s="138" t="s">
        <v>1405</v>
      </c>
      <c r="Q1877" s="138" t="s">
        <v>1247</v>
      </c>
      <c r="R1877" s="133">
        <v>5</v>
      </c>
      <c r="S1877" s="133" t="s">
        <v>79</v>
      </c>
    </row>
    <row r="1878" spans="13:19" s="133" customFormat="1" ht="12.75" hidden="1" x14ac:dyDescent="0.25">
      <c r="M1878" s="133" t="str">
        <f t="shared" si="58"/>
        <v>ubiegam sięWielkopolskieRychwał_PL414</v>
      </c>
      <c r="N1878" s="133" t="s">
        <v>1229</v>
      </c>
      <c r="O1878" s="137" t="str">
        <f t="shared" si="57"/>
        <v>Rychwał_PL414</v>
      </c>
      <c r="P1878" s="138" t="s">
        <v>1406</v>
      </c>
      <c r="Q1878" s="138" t="s">
        <v>1295</v>
      </c>
      <c r="R1878" s="133">
        <v>5</v>
      </c>
      <c r="S1878" s="133" t="s">
        <v>79</v>
      </c>
    </row>
    <row r="1879" spans="13:19" s="133" customFormat="1" ht="12.75" hidden="1" x14ac:dyDescent="0.25">
      <c r="M1879" s="133" t="str">
        <f t="shared" si="58"/>
        <v>ubiegam sięWielkopolskieRyczywół_PL418</v>
      </c>
      <c r="N1879" s="133" t="s">
        <v>1229</v>
      </c>
      <c r="O1879" s="137" t="str">
        <f t="shared" si="57"/>
        <v>Ryczywół_PL418</v>
      </c>
      <c r="P1879" s="138" t="s">
        <v>1409</v>
      </c>
      <c r="Q1879" s="138" t="s">
        <v>1386</v>
      </c>
      <c r="R1879" s="133">
        <v>5</v>
      </c>
      <c r="S1879" s="133" t="s">
        <v>79</v>
      </c>
    </row>
    <row r="1880" spans="13:19" s="133" customFormat="1" ht="12.75" hidden="1" x14ac:dyDescent="0.25">
      <c r="M1880" s="133" t="str">
        <f t="shared" si="58"/>
        <v>ubiegam sięWielkopolskieRydzyna_PL417</v>
      </c>
      <c r="N1880" s="133" t="s">
        <v>1229</v>
      </c>
      <c r="O1880" s="137" t="str">
        <f t="shared" si="57"/>
        <v>Rydzyna_PL417</v>
      </c>
      <c r="P1880" s="138" t="s">
        <v>1407</v>
      </c>
      <c r="Q1880" s="138" t="s">
        <v>1336</v>
      </c>
      <c r="R1880" s="133">
        <v>5</v>
      </c>
      <c r="S1880" s="133" t="s">
        <v>79</v>
      </c>
    </row>
    <row r="1881" spans="13:19" s="133" customFormat="1" ht="12.75" hidden="1" x14ac:dyDescent="0.25">
      <c r="M1881" s="133" t="str">
        <f t="shared" si="58"/>
        <v>ubiegam sięWielkopolskieRzgów_PL414</v>
      </c>
      <c r="N1881" s="133" t="s">
        <v>1229</v>
      </c>
      <c r="O1881" s="137" t="str">
        <f t="shared" si="57"/>
        <v>Rzgów_PL414</v>
      </c>
      <c r="P1881" s="138" t="s">
        <v>1406</v>
      </c>
      <c r="Q1881" s="138" t="s">
        <v>1296</v>
      </c>
      <c r="R1881" s="133">
        <v>5</v>
      </c>
      <c r="S1881" s="133" t="s">
        <v>79</v>
      </c>
    </row>
    <row r="1882" spans="13:19" s="133" customFormat="1" ht="12.75" hidden="1" x14ac:dyDescent="0.25">
      <c r="M1882" s="133" t="str">
        <f t="shared" si="58"/>
        <v>ubiegam sięWielkopolskieSiedlec_PL417</v>
      </c>
      <c r="N1882" s="133" t="s">
        <v>1229</v>
      </c>
      <c r="O1882" s="137" t="str">
        <f t="shared" si="57"/>
        <v>Siedlec_PL417</v>
      </c>
      <c r="P1882" s="138" t="s">
        <v>1407</v>
      </c>
      <c r="Q1882" s="138" t="s">
        <v>1354</v>
      </c>
      <c r="R1882" s="133">
        <v>5</v>
      </c>
      <c r="S1882" s="133" t="s">
        <v>79</v>
      </c>
    </row>
    <row r="1883" spans="13:19" s="133" customFormat="1" ht="12.75" hidden="1" x14ac:dyDescent="0.25">
      <c r="M1883" s="133" t="str">
        <f t="shared" si="58"/>
        <v>ubiegam sięWielkopolskieSieraków_PL417</v>
      </c>
      <c r="N1883" s="133" t="s">
        <v>1229</v>
      </c>
      <c r="O1883" s="137" t="str">
        <f t="shared" si="57"/>
        <v>Sieraków_PL417</v>
      </c>
      <c r="P1883" s="138" t="s">
        <v>1407</v>
      </c>
      <c r="Q1883" s="138" t="s">
        <v>1343</v>
      </c>
      <c r="R1883" s="133">
        <v>5</v>
      </c>
      <c r="S1883" s="133" t="s">
        <v>79</v>
      </c>
    </row>
    <row r="1884" spans="13:19" s="133" customFormat="1" ht="12.75" hidden="1" x14ac:dyDescent="0.25">
      <c r="M1884" s="133" t="str">
        <f t="shared" si="58"/>
        <v>ubiegam sięWielkopolskieSieroszewice_PL416</v>
      </c>
      <c r="N1884" s="133" t="s">
        <v>1229</v>
      </c>
      <c r="O1884" s="137" t="str">
        <f t="shared" si="57"/>
        <v>Sieroszewice_PL416</v>
      </c>
      <c r="P1884" s="138" t="s">
        <v>1405</v>
      </c>
      <c r="Q1884" s="138" t="s">
        <v>1258</v>
      </c>
      <c r="R1884" s="133">
        <v>5</v>
      </c>
      <c r="S1884" s="133" t="s">
        <v>79</v>
      </c>
    </row>
    <row r="1885" spans="13:19" s="133" customFormat="1" ht="12.75" hidden="1" x14ac:dyDescent="0.25">
      <c r="M1885" s="133" t="str">
        <f t="shared" si="58"/>
        <v>ubiegam sięWielkopolskieSkoki_PL411</v>
      </c>
      <c r="N1885" s="133" t="s">
        <v>1229</v>
      </c>
      <c r="O1885" s="137" t="str">
        <f t="shared" si="57"/>
        <v>Skoki_PL411</v>
      </c>
      <c r="P1885" s="138" t="s">
        <v>1408</v>
      </c>
      <c r="Q1885" s="138" t="s">
        <v>1377</v>
      </c>
      <c r="R1885" s="133">
        <v>5</v>
      </c>
      <c r="S1885" s="133" t="s">
        <v>79</v>
      </c>
    </row>
    <row r="1886" spans="13:19" s="133" customFormat="1" ht="12.75" hidden="1" x14ac:dyDescent="0.25">
      <c r="M1886" s="133" t="str">
        <f t="shared" si="58"/>
        <v>ubiegam sięWielkopolskieSkulsk_PL414</v>
      </c>
      <c r="N1886" s="133" t="s">
        <v>1229</v>
      </c>
      <c r="O1886" s="137" t="str">
        <f t="shared" si="57"/>
        <v>Skulsk_PL414</v>
      </c>
      <c r="P1886" s="138" t="s">
        <v>1406</v>
      </c>
      <c r="Q1886" s="138" t="s">
        <v>1297</v>
      </c>
      <c r="R1886" s="133">
        <v>5</v>
      </c>
      <c r="S1886" s="133" t="s">
        <v>79</v>
      </c>
    </row>
    <row r="1887" spans="13:19" s="133" customFormat="1" ht="12.75" hidden="1" x14ac:dyDescent="0.25">
      <c r="M1887" s="133" t="str">
        <f t="shared" si="58"/>
        <v>ubiegam sięWielkopolskieSłupca_PL414</v>
      </c>
      <c r="N1887" s="133" t="s">
        <v>1229</v>
      </c>
      <c r="O1887" s="137" t="str">
        <f t="shared" si="57"/>
        <v>Słupca_PL414</v>
      </c>
      <c r="P1887" s="138" t="s">
        <v>1406</v>
      </c>
      <c r="Q1887" s="138" t="s">
        <v>1306</v>
      </c>
      <c r="R1887" s="133">
        <v>5</v>
      </c>
      <c r="S1887" s="133" t="s">
        <v>79</v>
      </c>
    </row>
    <row r="1888" spans="13:19" s="133" customFormat="1" ht="12.75" hidden="1" x14ac:dyDescent="0.25">
      <c r="M1888" s="133" t="str">
        <f t="shared" si="58"/>
        <v>ubiegam sięWielkopolskieSompolno_PL414</v>
      </c>
      <c r="N1888" s="133" t="s">
        <v>1229</v>
      </c>
      <c r="O1888" s="137" t="str">
        <f t="shared" si="57"/>
        <v>Sompolno_PL414</v>
      </c>
      <c r="P1888" s="138" t="s">
        <v>1406</v>
      </c>
      <c r="Q1888" s="138" t="s">
        <v>1298</v>
      </c>
      <c r="R1888" s="133">
        <v>5</v>
      </c>
      <c r="S1888" s="133" t="s">
        <v>79</v>
      </c>
    </row>
    <row r="1889" spans="13:19" s="133" customFormat="1" ht="12.75" hidden="1" x14ac:dyDescent="0.25">
      <c r="M1889" s="133" t="str">
        <f t="shared" si="58"/>
        <v>ubiegam sięWielkopolskieSośnie_PL416</v>
      </c>
      <c r="N1889" s="133" t="s">
        <v>1229</v>
      </c>
      <c r="O1889" s="137" t="str">
        <f t="shared" si="57"/>
        <v>Sośnie_PL416</v>
      </c>
      <c r="P1889" s="138" t="s">
        <v>1405</v>
      </c>
      <c r="Q1889" s="138" t="s">
        <v>1259</v>
      </c>
      <c r="R1889" s="133">
        <v>5</v>
      </c>
      <c r="S1889" s="133" t="s">
        <v>79</v>
      </c>
    </row>
    <row r="1890" spans="13:19" s="133" customFormat="1" ht="12.75" hidden="1" x14ac:dyDescent="0.25">
      <c r="M1890" s="133" t="str">
        <f t="shared" si="58"/>
        <v>ubiegam sięWielkopolskieStawiszyn_PL416</v>
      </c>
      <c r="N1890" s="133" t="s">
        <v>1229</v>
      </c>
      <c r="O1890" s="137" t="str">
        <f t="shared" si="57"/>
        <v>Stawiszyn_PL416</v>
      </c>
      <c r="P1890" s="138" t="s">
        <v>1405</v>
      </c>
      <c r="Q1890" s="138" t="s">
        <v>1240</v>
      </c>
      <c r="R1890" s="133">
        <v>5</v>
      </c>
      <c r="S1890" s="133" t="s">
        <v>79</v>
      </c>
    </row>
    <row r="1891" spans="13:19" s="133" customFormat="1" ht="12.75" hidden="1" x14ac:dyDescent="0.25">
      <c r="M1891" s="133" t="str">
        <f t="shared" si="58"/>
        <v>ubiegam sięWielkopolskieStęszew_PL418</v>
      </c>
      <c r="N1891" s="133" t="s">
        <v>1229</v>
      </c>
      <c r="O1891" s="137" t="str">
        <f t="shared" si="57"/>
        <v>Stęszew_PL418</v>
      </c>
      <c r="P1891" s="138" t="s">
        <v>1409</v>
      </c>
      <c r="Q1891" s="138" t="s">
        <v>1393</v>
      </c>
      <c r="R1891" s="133">
        <v>5</v>
      </c>
      <c r="S1891" s="133" t="s">
        <v>79</v>
      </c>
    </row>
    <row r="1892" spans="13:19" s="133" customFormat="1" ht="12.75" hidden="1" x14ac:dyDescent="0.25">
      <c r="M1892" s="133" t="str">
        <f t="shared" si="58"/>
        <v>ubiegam sięWielkopolskieStrzałkowo_PL414</v>
      </c>
      <c r="N1892" s="133" t="s">
        <v>1229</v>
      </c>
      <c r="O1892" s="137" t="str">
        <f t="shared" si="57"/>
        <v>Strzałkowo_PL414</v>
      </c>
      <c r="P1892" s="138" t="s">
        <v>1406</v>
      </c>
      <c r="Q1892" s="138" t="s">
        <v>1307</v>
      </c>
      <c r="R1892" s="133">
        <v>5</v>
      </c>
      <c r="S1892" s="133" t="s">
        <v>79</v>
      </c>
    </row>
    <row r="1893" spans="13:19" s="133" customFormat="1" ht="12.75" hidden="1" x14ac:dyDescent="0.25">
      <c r="M1893" s="133" t="str">
        <f t="shared" si="58"/>
        <v>ubiegam sięWielkopolskieSulmierzyce_PL416</v>
      </c>
      <c r="N1893" s="133" t="s">
        <v>1229</v>
      </c>
      <c r="O1893" s="137" t="str">
        <f t="shared" si="57"/>
        <v>Sulmierzyce_PL416</v>
      </c>
      <c r="P1893" s="138" t="s">
        <v>1405</v>
      </c>
      <c r="Q1893" s="138" t="s">
        <v>203</v>
      </c>
      <c r="R1893" s="133">
        <v>5</v>
      </c>
      <c r="S1893" s="133" t="s">
        <v>79</v>
      </c>
    </row>
    <row r="1894" spans="13:19" s="133" customFormat="1" ht="12.75" hidden="1" x14ac:dyDescent="0.25">
      <c r="M1894" s="133" t="str">
        <f t="shared" si="58"/>
        <v>ubiegam sięWielkopolskieSzamocin_PL411</v>
      </c>
      <c r="N1894" s="133" t="s">
        <v>1229</v>
      </c>
      <c r="O1894" s="137" t="str">
        <f t="shared" si="57"/>
        <v>Szamocin_PL411</v>
      </c>
      <c r="P1894" s="138" t="s">
        <v>1408</v>
      </c>
      <c r="Q1894" s="138" t="s">
        <v>1359</v>
      </c>
      <c r="R1894" s="133">
        <v>5</v>
      </c>
      <c r="S1894" s="133" t="s">
        <v>79</v>
      </c>
    </row>
    <row r="1895" spans="13:19" s="133" customFormat="1" ht="12.75" hidden="1" x14ac:dyDescent="0.25">
      <c r="M1895" s="133" t="str">
        <f t="shared" si="58"/>
        <v>ubiegam sięWielkopolskieSzczytniki_PL416</v>
      </c>
      <c r="N1895" s="133" t="s">
        <v>1229</v>
      </c>
      <c r="O1895" s="137" t="str">
        <f t="shared" si="57"/>
        <v>Szczytniki_PL416</v>
      </c>
      <c r="P1895" s="138" t="s">
        <v>1405</v>
      </c>
      <c r="Q1895" s="138" t="s">
        <v>1241</v>
      </c>
      <c r="R1895" s="133">
        <v>5</v>
      </c>
      <c r="S1895" s="133" t="s">
        <v>79</v>
      </c>
    </row>
    <row r="1896" spans="13:19" s="133" customFormat="1" ht="12.75" hidden="1" x14ac:dyDescent="0.25">
      <c r="M1896" s="133" t="str">
        <f t="shared" si="58"/>
        <v>ubiegam sięWielkopolskieSzydłowo_PL411</v>
      </c>
      <c r="N1896" s="133" t="s">
        <v>1229</v>
      </c>
      <c r="O1896" s="137" t="str">
        <f t="shared" si="57"/>
        <v>Szydłowo_PL411</v>
      </c>
      <c r="P1896" s="138" t="s">
        <v>1408</v>
      </c>
      <c r="Q1896" s="138" t="s">
        <v>298</v>
      </c>
      <c r="R1896" s="133">
        <v>5</v>
      </c>
      <c r="S1896" s="133" t="s">
        <v>79</v>
      </c>
    </row>
    <row r="1897" spans="13:19" s="133" customFormat="1" ht="12.75" hidden="1" x14ac:dyDescent="0.25">
      <c r="M1897" s="133" t="str">
        <f t="shared" si="58"/>
        <v>ubiegam sięWielkopolskieŚlesin_PL414</v>
      </c>
      <c r="N1897" s="133" t="s">
        <v>1229</v>
      </c>
      <c r="O1897" s="137" t="str">
        <f t="shared" si="57"/>
        <v>Ślesin_PL414</v>
      </c>
      <c r="P1897" s="138" t="s">
        <v>1406</v>
      </c>
      <c r="Q1897" s="138" t="s">
        <v>1299</v>
      </c>
      <c r="R1897" s="133">
        <v>5</v>
      </c>
      <c r="S1897" s="133" t="s">
        <v>79</v>
      </c>
    </row>
    <row r="1898" spans="13:19" s="133" customFormat="1" ht="12.75" hidden="1" x14ac:dyDescent="0.25">
      <c r="M1898" s="133" t="str">
        <f t="shared" si="58"/>
        <v>ubiegam sięWielkopolskieŚmigiel_PL417</v>
      </c>
      <c r="N1898" s="133" t="s">
        <v>1229</v>
      </c>
      <c r="O1898" s="137" t="str">
        <f t="shared" si="57"/>
        <v>Śmigiel_PL417</v>
      </c>
      <c r="P1898" s="138" t="s">
        <v>1407</v>
      </c>
      <c r="Q1898" s="138" t="s">
        <v>1332</v>
      </c>
      <c r="R1898" s="133">
        <v>5</v>
      </c>
      <c r="S1898" s="133" t="s">
        <v>79</v>
      </c>
    </row>
    <row r="1899" spans="13:19" s="133" customFormat="1" ht="12.75" hidden="1" x14ac:dyDescent="0.25">
      <c r="M1899" s="133" t="str">
        <f t="shared" si="58"/>
        <v>ubiegam sięWielkopolskieŚwięciechowa_PL417</v>
      </c>
      <c r="N1899" s="133" t="s">
        <v>1229</v>
      </c>
      <c r="O1899" s="137" t="str">
        <f t="shared" si="57"/>
        <v>Święciechowa_PL417</v>
      </c>
      <c r="P1899" s="138" t="s">
        <v>1407</v>
      </c>
      <c r="Q1899" s="138" t="s">
        <v>1337</v>
      </c>
      <c r="R1899" s="133">
        <v>5</v>
      </c>
      <c r="S1899" s="133" t="s">
        <v>79</v>
      </c>
    </row>
    <row r="1900" spans="13:19" s="133" customFormat="1" ht="12.75" hidden="1" x14ac:dyDescent="0.25">
      <c r="M1900" s="133" t="str">
        <f t="shared" si="58"/>
        <v>ubiegam sięWielkopolskieTarnówka_PL411</v>
      </c>
      <c r="N1900" s="133" t="s">
        <v>1229</v>
      </c>
      <c r="O1900" s="137" t="str">
        <f t="shared" si="57"/>
        <v>Tarnówka_PL411</v>
      </c>
      <c r="P1900" s="138" t="s">
        <v>1408</v>
      </c>
      <c r="Q1900" s="138" t="s">
        <v>1383</v>
      </c>
      <c r="R1900" s="133">
        <v>5</v>
      </c>
      <c r="S1900" s="133" t="s">
        <v>79</v>
      </c>
    </row>
    <row r="1901" spans="13:19" s="133" customFormat="1" ht="12.75" hidden="1" x14ac:dyDescent="0.25">
      <c r="M1901" s="133" t="str">
        <f t="shared" si="58"/>
        <v>ubiegam sięWielkopolskieTrzcianka_PL411</v>
      </c>
      <c r="N1901" s="133" t="s">
        <v>1229</v>
      </c>
      <c r="O1901" s="137" t="str">
        <f t="shared" si="57"/>
        <v>Trzcianka_PL411</v>
      </c>
      <c r="P1901" s="138" t="s">
        <v>1408</v>
      </c>
      <c r="Q1901" s="138" t="s">
        <v>1365</v>
      </c>
      <c r="R1901" s="133">
        <v>5</v>
      </c>
      <c r="S1901" s="133" t="s">
        <v>79</v>
      </c>
    </row>
    <row r="1902" spans="13:19" s="133" customFormat="1" ht="12.75" hidden="1" x14ac:dyDescent="0.25">
      <c r="M1902" s="133" t="str">
        <f t="shared" si="58"/>
        <v>ubiegam sięWielkopolskieTrzcinica_PL416</v>
      </c>
      <c r="N1902" s="133" t="s">
        <v>1229</v>
      </c>
      <c r="O1902" s="137" t="str">
        <f t="shared" si="57"/>
        <v>Trzcinica_PL416</v>
      </c>
      <c r="P1902" s="138" t="s">
        <v>1405</v>
      </c>
      <c r="Q1902" s="138" t="s">
        <v>1248</v>
      </c>
      <c r="R1902" s="133">
        <v>5</v>
      </c>
      <c r="S1902" s="133" t="s">
        <v>79</v>
      </c>
    </row>
    <row r="1903" spans="13:19" s="133" customFormat="1" ht="12.75" hidden="1" x14ac:dyDescent="0.25">
      <c r="M1903" s="133" t="str">
        <f t="shared" si="58"/>
        <v>ubiegam sięWielkopolskieTrzemeszno_PL414</v>
      </c>
      <c r="N1903" s="133" t="s">
        <v>1229</v>
      </c>
      <c r="O1903" s="137" t="str">
        <f t="shared" si="57"/>
        <v>Trzemeszno_PL414</v>
      </c>
      <c r="P1903" s="138" t="s">
        <v>1406</v>
      </c>
      <c r="Q1903" s="138" t="s">
        <v>1278</v>
      </c>
      <c r="R1903" s="133">
        <v>5</v>
      </c>
      <c r="S1903" s="133" t="s">
        <v>79</v>
      </c>
    </row>
    <row r="1904" spans="13:19" s="133" customFormat="1" ht="12.75" hidden="1" x14ac:dyDescent="0.25">
      <c r="M1904" s="133" t="str">
        <f t="shared" si="58"/>
        <v>ubiegam sięWielkopolskieTuliszków_PL414</v>
      </c>
      <c r="N1904" s="133" t="s">
        <v>1229</v>
      </c>
      <c r="O1904" s="137" t="str">
        <f t="shared" si="57"/>
        <v>Tuliszków_PL414</v>
      </c>
      <c r="P1904" s="138" t="s">
        <v>1406</v>
      </c>
      <c r="Q1904" s="138" t="s">
        <v>1313</v>
      </c>
      <c r="R1904" s="133">
        <v>5</v>
      </c>
      <c r="S1904" s="133" t="s">
        <v>79</v>
      </c>
    </row>
    <row r="1905" spans="13:19" s="133" customFormat="1" ht="12.75" hidden="1" x14ac:dyDescent="0.25">
      <c r="M1905" s="133" t="str">
        <f t="shared" si="58"/>
        <v>ubiegam sięWielkopolskieTurek_PL414</v>
      </c>
      <c r="N1905" s="133" t="s">
        <v>1229</v>
      </c>
      <c r="O1905" s="137" t="str">
        <f t="shared" si="57"/>
        <v>Turek_PL414</v>
      </c>
      <c r="P1905" s="138" t="s">
        <v>1406</v>
      </c>
      <c r="Q1905" s="138" t="s">
        <v>1314</v>
      </c>
      <c r="R1905" s="133">
        <v>5</v>
      </c>
      <c r="S1905" s="133" t="s">
        <v>79</v>
      </c>
    </row>
    <row r="1906" spans="13:19" s="133" customFormat="1" ht="12.75" hidden="1" x14ac:dyDescent="0.25">
      <c r="M1906" s="133" t="str">
        <f t="shared" si="58"/>
        <v>ubiegam sięWielkopolskieUjście_PL411</v>
      </c>
      <c r="N1906" s="133" t="s">
        <v>1229</v>
      </c>
      <c r="O1906" s="137" t="str">
        <f t="shared" si="57"/>
        <v>Ujście_PL411</v>
      </c>
      <c r="P1906" s="138" t="s">
        <v>1408</v>
      </c>
      <c r="Q1906" s="138" t="s">
        <v>1371</v>
      </c>
      <c r="R1906" s="133">
        <v>5</v>
      </c>
      <c r="S1906" s="133" t="s">
        <v>79</v>
      </c>
    </row>
    <row r="1907" spans="13:19" s="133" customFormat="1" ht="12.75" hidden="1" x14ac:dyDescent="0.25">
      <c r="M1907" s="133" t="str">
        <f t="shared" si="58"/>
        <v>ubiegam sięWielkopolskieWapno_PL411</v>
      </c>
      <c r="N1907" s="133" t="s">
        <v>1229</v>
      </c>
      <c r="O1907" s="137" t="str">
        <f t="shared" si="57"/>
        <v>Wapno_PL411</v>
      </c>
      <c r="P1907" s="138" t="s">
        <v>1408</v>
      </c>
      <c r="Q1907" s="138" t="s">
        <v>1378</v>
      </c>
      <c r="R1907" s="133">
        <v>5</v>
      </c>
      <c r="S1907" s="133" t="s">
        <v>79</v>
      </c>
    </row>
    <row r="1908" spans="13:19" s="133" customFormat="1" ht="12.75" hidden="1" x14ac:dyDescent="0.25">
      <c r="M1908" s="133" t="str">
        <f t="shared" si="58"/>
        <v>ubiegam sięWielkopolskieWągrowiec_PL411</v>
      </c>
      <c r="N1908" s="133" t="s">
        <v>1229</v>
      </c>
      <c r="O1908" s="137" t="str">
        <f t="shared" si="57"/>
        <v>Wągrowiec_PL411</v>
      </c>
      <c r="P1908" s="138" t="s">
        <v>1408</v>
      </c>
      <c r="Q1908" s="138" t="s">
        <v>1379</v>
      </c>
      <c r="R1908" s="133">
        <v>5</v>
      </c>
      <c r="S1908" s="133" t="s">
        <v>79</v>
      </c>
    </row>
    <row r="1909" spans="13:19" s="133" customFormat="1" ht="12.75" hidden="1" x14ac:dyDescent="0.25">
      <c r="M1909" s="133" t="str">
        <f t="shared" si="58"/>
        <v>ubiegam sięWielkopolskieWieleń_PL411</v>
      </c>
      <c r="N1909" s="133" t="s">
        <v>1229</v>
      </c>
      <c r="O1909" s="137" t="str">
        <f t="shared" si="57"/>
        <v>Wieleń_PL411</v>
      </c>
      <c r="P1909" s="138" t="s">
        <v>1408</v>
      </c>
      <c r="Q1909" s="138" t="s">
        <v>1366</v>
      </c>
      <c r="R1909" s="133">
        <v>5</v>
      </c>
      <c r="S1909" s="133" t="s">
        <v>79</v>
      </c>
    </row>
    <row r="1910" spans="13:19" s="133" customFormat="1" ht="12.75" hidden="1" x14ac:dyDescent="0.25">
      <c r="M1910" s="133" t="str">
        <f t="shared" si="58"/>
        <v>ubiegam sięWielkopolskieWielichowo_PL417</v>
      </c>
      <c r="N1910" s="133" t="s">
        <v>1229</v>
      </c>
      <c r="O1910" s="137" t="str">
        <f t="shared" si="57"/>
        <v>Wielichowo_PL417</v>
      </c>
      <c r="P1910" s="138" t="s">
        <v>1407</v>
      </c>
      <c r="Q1910" s="138" t="s">
        <v>1328</v>
      </c>
      <c r="R1910" s="133">
        <v>5</v>
      </c>
      <c r="S1910" s="133" t="s">
        <v>79</v>
      </c>
    </row>
    <row r="1911" spans="13:19" s="133" customFormat="1" ht="12.75" hidden="1" x14ac:dyDescent="0.25">
      <c r="M1911" s="133" t="str">
        <f t="shared" si="58"/>
        <v>ubiegam sięWielkopolskieWierzbinek_PL414</v>
      </c>
      <c r="N1911" s="133" t="s">
        <v>1229</v>
      </c>
      <c r="O1911" s="137" t="str">
        <f t="shared" si="57"/>
        <v>Wierzbinek_PL414</v>
      </c>
      <c r="P1911" s="138" t="s">
        <v>1406</v>
      </c>
      <c r="Q1911" s="138" t="s">
        <v>1300</v>
      </c>
      <c r="R1911" s="133">
        <v>5</v>
      </c>
      <c r="S1911" s="133" t="s">
        <v>79</v>
      </c>
    </row>
    <row r="1912" spans="13:19" s="133" customFormat="1" ht="12.75" hidden="1" x14ac:dyDescent="0.25">
      <c r="M1912" s="133" t="str">
        <f t="shared" si="58"/>
        <v>ubiegam sięWielkopolskieWijewo_PL417</v>
      </c>
      <c r="N1912" s="133" t="s">
        <v>1229</v>
      </c>
      <c r="O1912" s="137" t="str">
        <f t="shared" si="57"/>
        <v>Wijewo_PL417</v>
      </c>
      <c r="P1912" s="138" t="s">
        <v>1407</v>
      </c>
      <c r="Q1912" s="138" t="s">
        <v>1338</v>
      </c>
      <c r="R1912" s="133">
        <v>5</v>
      </c>
      <c r="S1912" s="133" t="s">
        <v>79</v>
      </c>
    </row>
    <row r="1913" spans="13:19" s="133" customFormat="1" ht="12.75" hidden="1" x14ac:dyDescent="0.25">
      <c r="M1913" s="133" t="str">
        <f t="shared" si="58"/>
        <v>ubiegam sięWielkopolskieWilczyn_PL414</v>
      </c>
      <c r="N1913" s="133" t="s">
        <v>1229</v>
      </c>
      <c r="O1913" s="137" t="str">
        <f t="shared" si="57"/>
        <v>Wilczyn_PL414</v>
      </c>
      <c r="P1913" s="138" t="s">
        <v>1406</v>
      </c>
      <c r="Q1913" s="138" t="s">
        <v>1301</v>
      </c>
      <c r="R1913" s="133">
        <v>5</v>
      </c>
      <c r="S1913" s="133" t="s">
        <v>79</v>
      </c>
    </row>
    <row r="1914" spans="13:19" s="133" customFormat="1" ht="12.75" hidden="1" x14ac:dyDescent="0.25">
      <c r="M1914" s="133" t="str">
        <f t="shared" si="58"/>
        <v>ubiegam sięWielkopolskieWitkowo_PL414</v>
      </c>
      <c r="N1914" s="133" t="s">
        <v>1229</v>
      </c>
      <c r="O1914" s="137" t="str">
        <f t="shared" si="57"/>
        <v>Witkowo_PL414</v>
      </c>
      <c r="P1914" s="138" t="s">
        <v>1406</v>
      </c>
      <c r="Q1914" s="138" t="s">
        <v>1279</v>
      </c>
      <c r="R1914" s="133">
        <v>5</v>
      </c>
      <c r="S1914" s="133" t="s">
        <v>79</v>
      </c>
    </row>
    <row r="1915" spans="13:19" s="133" customFormat="1" ht="12.75" hidden="1" x14ac:dyDescent="0.25">
      <c r="M1915" s="133" t="str">
        <f t="shared" si="58"/>
        <v>ubiegam sięWielkopolskieWładysławów_PL414</v>
      </c>
      <c r="N1915" s="133" t="s">
        <v>1229</v>
      </c>
      <c r="O1915" s="137" t="str">
        <f t="shared" si="57"/>
        <v>Władysławów_PL414</v>
      </c>
      <c r="P1915" s="138" t="s">
        <v>1406</v>
      </c>
      <c r="Q1915" s="138" t="s">
        <v>1315</v>
      </c>
      <c r="R1915" s="133">
        <v>5</v>
      </c>
      <c r="S1915" s="133" t="s">
        <v>79</v>
      </c>
    </row>
    <row r="1916" spans="13:19" s="133" customFormat="1" ht="12.75" hidden="1" x14ac:dyDescent="0.25">
      <c r="M1916" s="133" t="str">
        <f t="shared" si="58"/>
        <v>ubiegam sięWielkopolskieWłoszakowice_PL417</v>
      </c>
      <c r="N1916" s="133" t="s">
        <v>1229</v>
      </c>
      <c r="O1916" s="137" t="str">
        <f t="shared" si="57"/>
        <v>Włoszakowice_PL417</v>
      </c>
      <c r="P1916" s="138" t="s">
        <v>1407</v>
      </c>
      <c r="Q1916" s="138" t="s">
        <v>1339</v>
      </c>
      <c r="R1916" s="133">
        <v>5</v>
      </c>
      <c r="S1916" s="133" t="s">
        <v>79</v>
      </c>
    </row>
    <row r="1917" spans="13:19" s="133" customFormat="1" ht="12.75" hidden="1" x14ac:dyDescent="0.25">
      <c r="M1917" s="133" t="str">
        <f t="shared" si="58"/>
        <v>ubiegam sięWielkopolskieWolsztyn_PL417</v>
      </c>
      <c r="N1917" s="133" t="s">
        <v>1229</v>
      </c>
      <c r="O1917" s="137" t="str">
        <f t="shared" si="57"/>
        <v>Wolsztyn_PL417</v>
      </c>
      <c r="P1917" s="138" t="s">
        <v>1407</v>
      </c>
      <c r="Q1917" s="138" t="s">
        <v>1355</v>
      </c>
      <c r="R1917" s="133">
        <v>5</v>
      </c>
      <c r="S1917" s="133" t="s">
        <v>79</v>
      </c>
    </row>
    <row r="1918" spans="13:19" s="133" customFormat="1" ht="12.75" hidden="1" x14ac:dyDescent="0.25">
      <c r="M1918" s="133" t="str">
        <f t="shared" si="58"/>
        <v>ubiegam sięWielkopolskieWyrzysk_PL411</v>
      </c>
      <c r="N1918" s="133" t="s">
        <v>1229</v>
      </c>
      <c r="O1918" s="137" t="str">
        <f t="shared" si="57"/>
        <v>Wyrzysk_PL411</v>
      </c>
      <c r="P1918" s="138" t="s">
        <v>1408</v>
      </c>
      <c r="Q1918" s="138" t="s">
        <v>1372</v>
      </c>
      <c r="R1918" s="133">
        <v>5</v>
      </c>
      <c r="S1918" s="133" t="s">
        <v>79</v>
      </c>
    </row>
    <row r="1919" spans="13:19" s="133" customFormat="1" ht="12.75" hidden="1" x14ac:dyDescent="0.25">
      <c r="M1919" s="133" t="str">
        <f t="shared" si="58"/>
        <v>ubiegam sięWielkopolskieWysoka_PL411</v>
      </c>
      <c r="N1919" s="133" t="s">
        <v>1229</v>
      </c>
      <c r="O1919" s="137" t="str">
        <f t="shared" si="57"/>
        <v>Wysoka_PL411</v>
      </c>
      <c r="P1919" s="138" t="s">
        <v>1408</v>
      </c>
      <c r="Q1919" s="138" t="s">
        <v>1373</v>
      </c>
      <c r="R1919" s="133">
        <v>5</v>
      </c>
      <c r="S1919" s="133" t="s">
        <v>79</v>
      </c>
    </row>
    <row r="1920" spans="13:19" s="133" customFormat="1" ht="12.75" hidden="1" x14ac:dyDescent="0.25">
      <c r="M1920" s="133" t="str">
        <f t="shared" si="58"/>
        <v>ubiegam sięWielkopolskieZagórów_PL414</v>
      </c>
      <c r="N1920" s="133" t="s">
        <v>1229</v>
      </c>
      <c r="O1920" s="137" t="str">
        <f t="shared" si="57"/>
        <v>Zagórów_PL414</v>
      </c>
      <c r="P1920" s="138" t="s">
        <v>1406</v>
      </c>
      <c r="Q1920" s="138" t="s">
        <v>1308</v>
      </c>
      <c r="R1920" s="133">
        <v>5</v>
      </c>
      <c r="S1920" s="133" t="s">
        <v>79</v>
      </c>
    </row>
    <row r="1921" spans="13:19" s="133" customFormat="1" ht="12.75" hidden="1" x14ac:dyDescent="0.25">
      <c r="M1921" s="133" t="str">
        <f t="shared" si="58"/>
        <v>ubiegam sięWielkopolskieZakrzewo_PL411</v>
      </c>
      <c r="N1921" s="133" t="s">
        <v>1229</v>
      </c>
      <c r="O1921" s="137" t="str">
        <f t="shared" si="57"/>
        <v>Zakrzewo_PL411</v>
      </c>
      <c r="P1921" s="138" t="s">
        <v>1408</v>
      </c>
      <c r="Q1921" s="138" t="s">
        <v>1384</v>
      </c>
      <c r="R1921" s="133">
        <v>5</v>
      </c>
      <c r="S1921" s="133" t="s">
        <v>79</v>
      </c>
    </row>
    <row r="1922" spans="13:19" s="133" customFormat="1" ht="12.75" hidden="1" x14ac:dyDescent="0.25">
      <c r="M1922" s="133" t="str">
        <f t="shared" si="58"/>
        <v>ubiegam sięWielkopolskieZaniemyśl_PL418</v>
      </c>
      <c r="N1922" s="133" t="s">
        <v>1229</v>
      </c>
      <c r="O1922" s="137" t="str">
        <f t="shared" si="57"/>
        <v>Zaniemyśl_PL418</v>
      </c>
      <c r="P1922" s="138" t="s">
        <v>1409</v>
      </c>
      <c r="Q1922" s="138" t="s">
        <v>1401</v>
      </c>
      <c r="R1922" s="133">
        <v>5</v>
      </c>
      <c r="S1922" s="133" t="s">
        <v>79</v>
      </c>
    </row>
    <row r="1923" spans="13:19" s="133" customFormat="1" ht="12.75" hidden="1" x14ac:dyDescent="0.25">
      <c r="M1923" s="133" t="str">
        <f t="shared" si="58"/>
        <v>ubiegam sięWielkopolskieZduny_PL416</v>
      </c>
      <c r="N1923" s="133" t="s">
        <v>1229</v>
      </c>
      <c r="O1923" s="137" t="str">
        <f t="shared" si="57"/>
        <v>Zduny_PL416</v>
      </c>
      <c r="P1923" s="138" t="s">
        <v>1405</v>
      </c>
      <c r="Q1923" s="138" t="s">
        <v>262</v>
      </c>
      <c r="R1923" s="133">
        <v>5</v>
      </c>
      <c r="S1923" s="133" t="s">
        <v>79</v>
      </c>
    </row>
    <row r="1924" spans="13:19" s="133" customFormat="1" ht="12.75" hidden="1" x14ac:dyDescent="0.25">
      <c r="M1924" s="133" t="str">
        <f t="shared" si="58"/>
        <v>ubiegam sięWielkopolskieZłotów_PL411</v>
      </c>
      <c r="N1924" s="133" t="s">
        <v>1229</v>
      </c>
      <c r="O1924" s="137" t="str">
        <f t="shared" si="57"/>
        <v>Złotów_PL411</v>
      </c>
      <c r="P1924" s="138" t="s">
        <v>1408</v>
      </c>
      <c r="Q1924" s="138" t="s">
        <v>1385</v>
      </c>
      <c r="R1924" s="133">
        <v>5</v>
      </c>
      <c r="S1924" s="133" t="s">
        <v>79</v>
      </c>
    </row>
    <row r="1925" spans="13:19" s="133" customFormat="1" ht="12.75" hidden="1" x14ac:dyDescent="0.25">
      <c r="M1925" s="133" t="str">
        <f t="shared" si="58"/>
        <v>ubiegam sięWielkopolskieŻelazków_PL416</v>
      </c>
      <c r="N1925" s="133" t="s">
        <v>1229</v>
      </c>
      <c r="O1925" s="137" t="str">
        <f t="shared" ref="O1925:O1988" si="59">Q1925&amp;P1925</f>
        <v>Żelazków_PL416</v>
      </c>
      <c r="P1925" s="138" t="s">
        <v>1405</v>
      </c>
      <c r="Q1925" s="138" t="s">
        <v>1242</v>
      </c>
      <c r="R1925" s="133">
        <v>5</v>
      </c>
      <c r="S1925" s="133" t="s">
        <v>79</v>
      </c>
    </row>
    <row r="1926" spans="13:19" s="133" customFormat="1" ht="12.75" hidden="1" x14ac:dyDescent="0.25">
      <c r="M1926" s="133" t="str">
        <f t="shared" ref="M1926:M1989" si="60">S1926&amp;N1926&amp;O1926</f>
        <v>ubiegam sięWielkopolskieŻerków_PL416</v>
      </c>
      <c r="N1926" s="133" t="s">
        <v>1229</v>
      </c>
      <c r="O1926" s="137" t="str">
        <f t="shared" si="59"/>
        <v>Żerków_PL416</v>
      </c>
      <c r="P1926" s="138" t="s">
        <v>1405</v>
      </c>
      <c r="Q1926" s="138" t="s">
        <v>1232</v>
      </c>
      <c r="R1926" s="133">
        <v>5</v>
      </c>
      <c r="S1926" s="133" t="s">
        <v>79</v>
      </c>
    </row>
    <row r="1927" spans="13:19" s="133" customFormat="1" ht="12.75" hidden="1" x14ac:dyDescent="0.25">
      <c r="M1927" s="133" t="str">
        <f t="shared" si="60"/>
        <v>ubiegam sięZachodniopomorskieBanie_PL425</v>
      </c>
      <c r="N1927" s="133" t="s">
        <v>1410</v>
      </c>
      <c r="O1927" s="137" t="str">
        <f t="shared" si="59"/>
        <v>Banie_PL425</v>
      </c>
      <c r="P1927" s="138" t="s">
        <v>1510</v>
      </c>
      <c r="Q1927" s="138" t="s">
        <v>1491</v>
      </c>
      <c r="R1927" s="133">
        <v>5</v>
      </c>
      <c r="S1927" s="133" t="s">
        <v>79</v>
      </c>
    </row>
    <row r="1928" spans="13:19" s="133" customFormat="1" ht="12.75" hidden="1" x14ac:dyDescent="0.25">
      <c r="M1928" s="133" t="str">
        <f t="shared" si="60"/>
        <v>ubiegam sięZachodniopomorskieBarlinek_PL423</v>
      </c>
      <c r="N1928" s="133" t="s">
        <v>1410</v>
      </c>
      <c r="O1928" s="137" t="str">
        <f t="shared" si="59"/>
        <v>Barlinek_PL423</v>
      </c>
      <c r="P1928" s="138" t="s">
        <v>1509</v>
      </c>
      <c r="Q1928" s="138" t="s">
        <v>1462</v>
      </c>
      <c r="R1928" s="133">
        <v>5</v>
      </c>
      <c r="S1928" s="133" t="s">
        <v>79</v>
      </c>
    </row>
    <row r="1929" spans="13:19" s="133" customFormat="1" ht="12.75" hidden="1" x14ac:dyDescent="0.25">
      <c r="M1929" s="133" t="str">
        <f t="shared" si="60"/>
        <v>ubiegam sięZachodniopomorskieBarwice_PL422</v>
      </c>
      <c r="N1929" s="133" t="s">
        <v>1410</v>
      </c>
      <c r="O1929" s="137" t="str">
        <f t="shared" si="59"/>
        <v>Barwice_PL422</v>
      </c>
      <c r="P1929" s="138" t="s">
        <v>1508</v>
      </c>
      <c r="Q1929" s="138" t="s">
        <v>1436</v>
      </c>
      <c r="R1929" s="133">
        <v>5</v>
      </c>
      <c r="S1929" s="133" t="s">
        <v>79</v>
      </c>
    </row>
    <row r="1930" spans="13:19" s="133" customFormat="1" ht="12.75" hidden="1" x14ac:dyDescent="0.25">
      <c r="M1930" s="133" t="str">
        <f t="shared" si="60"/>
        <v>ubiegam sięZachodniopomorskieBędzino_PL422</v>
      </c>
      <c r="N1930" s="133" t="s">
        <v>1410</v>
      </c>
      <c r="O1930" s="137" t="str">
        <f t="shared" si="59"/>
        <v>Będzino_PL422</v>
      </c>
      <c r="P1930" s="138" t="s">
        <v>1508</v>
      </c>
      <c r="Q1930" s="138" t="s">
        <v>1425</v>
      </c>
      <c r="R1930" s="133">
        <v>5</v>
      </c>
      <c r="S1930" s="133" t="s">
        <v>79</v>
      </c>
    </row>
    <row r="1931" spans="13:19" s="133" customFormat="1" ht="12.75" hidden="1" x14ac:dyDescent="0.25">
      <c r="M1931" s="133" t="str">
        <f t="shared" si="60"/>
        <v>ubiegam sięZachodniopomorskieBiałogard_PL422</v>
      </c>
      <c r="N1931" s="133" t="s">
        <v>1410</v>
      </c>
      <c r="O1931" s="137" t="str">
        <f t="shared" si="59"/>
        <v>Białogard_PL422</v>
      </c>
      <c r="P1931" s="138" t="s">
        <v>1508</v>
      </c>
      <c r="Q1931" s="138" t="s">
        <v>1411</v>
      </c>
      <c r="R1931" s="133">
        <v>5</v>
      </c>
      <c r="S1931" s="133" t="s">
        <v>79</v>
      </c>
    </row>
    <row r="1932" spans="13:19" s="133" customFormat="1" ht="12.75" hidden="1" x14ac:dyDescent="0.25">
      <c r="M1932" s="133" t="str">
        <f t="shared" si="60"/>
        <v>ubiegam sięZachodniopomorskieBiały Bór_PL422</v>
      </c>
      <c r="N1932" s="133" t="s">
        <v>1410</v>
      </c>
      <c r="O1932" s="137" t="str">
        <f t="shared" si="59"/>
        <v>Biały Bór_PL422</v>
      </c>
      <c r="P1932" s="138" t="s">
        <v>1508</v>
      </c>
      <c r="Q1932" s="138" t="s">
        <v>1437</v>
      </c>
      <c r="R1932" s="133">
        <v>5</v>
      </c>
      <c r="S1932" s="133" t="s">
        <v>79</v>
      </c>
    </row>
    <row r="1933" spans="13:19" s="133" customFormat="1" ht="12.75" hidden="1" x14ac:dyDescent="0.25">
      <c r="M1933" s="133" t="str">
        <f t="shared" si="60"/>
        <v>ubiegam sięZachodniopomorskieBielice_PL423</v>
      </c>
      <c r="N1933" s="133" t="s">
        <v>1410</v>
      </c>
      <c r="O1933" s="137" t="str">
        <f t="shared" si="59"/>
        <v>Bielice_PL423</v>
      </c>
      <c r="P1933" s="138" t="s">
        <v>1509</v>
      </c>
      <c r="Q1933" s="138" t="s">
        <v>1466</v>
      </c>
      <c r="R1933" s="133">
        <v>5</v>
      </c>
      <c r="S1933" s="133" t="s">
        <v>79</v>
      </c>
    </row>
    <row r="1934" spans="13:19" s="133" customFormat="1" ht="12.75" hidden="1" x14ac:dyDescent="0.25">
      <c r="M1934" s="133" t="str">
        <f t="shared" si="60"/>
        <v>ubiegam sięZachodniopomorskieBierzwnik_PL423</v>
      </c>
      <c r="N1934" s="133" t="s">
        <v>1410</v>
      </c>
      <c r="O1934" s="137" t="str">
        <f t="shared" si="59"/>
        <v>Bierzwnik_PL423</v>
      </c>
      <c r="P1934" s="138" t="s">
        <v>1509</v>
      </c>
      <c r="Q1934" s="138" t="s">
        <v>1450</v>
      </c>
      <c r="R1934" s="133">
        <v>5</v>
      </c>
      <c r="S1934" s="133" t="s">
        <v>79</v>
      </c>
    </row>
    <row r="1935" spans="13:19" s="133" customFormat="1" ht="12.75" hidden="1" x14ac:dyDescent="0.25">
      <c r="M1935" s="133" t="str">
        <f t="shared" si="60"/>
        <v>ubiegam sięZachodniopomorskieBiesiekierz_PL422</v>
      </c>
      <c r="N1935" s="133" t="s">
        <v>1410</v>
      </c>
      <c r="O1935" s="137" t="str">
        <f t="shared" si="59"/>
        <v>Biesiekierz_PL422</v>
      </c>
      <c r="P1935" s="138" t="s">
        <v>1508</v>
      </c>
      <c r="Q1935" s="138" t="s">
        <v>1426</v>
      </c>
      <c r="R1935" s="133">
        <v>5</v>
      </c>
      <c r="S1935" s="133" t="s">
        <v>79</v>
      </c>
    </row>
    <row r="1936" spans="13:19" s="133" customFormat="1" ht="12.75" hidden="1" x14ac:dyDescent="0.25">
      <c r="M1936" s="133" t="str">
        <f t="shared" si="60"/>
        <v>ubiegam sięZachodniopomorskieBobolice_PL422</v>
      </c>
      <c r="N1936" s="133" t="s">
        <v>1410</v>
      </c>
      <c r="O1936" s="137" t="str">
        <f t="shared" si="59"/>
        <v>Bobolice_PL422</v>
      </c>
      <c r="P1936" s="138" t="s">
        <v>1508</v>
      </c>
      <c r="Q1936" s="138" t="s">
        <v>1427</v>
      </c>
      <c r="R1936" s="133">
        <v>5</v>
      </c>
      <c r="S1936" s="133" t="s">
        <v>79</v>
      </c>
    </row>
    <row r="1937" spans="13:19" s="133" customFormat="1" ht="12.75" hidden="1" x14ac:dyDescent="0.25">
      <c r="M1937" s="133" t="str">
        <f t="shared" si="60"/>
        <v>ubiegam sięZachodniopomorskieBoleszkowice_PL423</v>
      </c>
      <c r="N1937" s="133" t="s">
        <v>1410</v>
      </c>
      <c r="O1937" s="137" t="str">
        <f t="shared" si="59"/>
        <v>Boleszkowice_PL423</v>
      </c>
      <c r="P1937" s="138" t="s">
        <v>1509</v>
      </c>
      <c r="Q1937" s="138" t="s">
        <v>1463</v>
      </c>
      <c r="R1937" s="133">
        <v>5</v>
      </c>
      <c r="S1937" s="133" t="s">
        <v>79</v>
      </c>
    </row>
    <row r="1938" spans="13:19" s="133" customFormat="1" ht="12.75" hidden="1" x14ac:dyDescent="0.25">
      <c r="M1938" s="133" t="str">
        <f t="shared" si="60"/>
        <v>ubiegam sięZachodniopomorskieBorne Sulinowo_PL422</v>
      </c>
      <c r="N1938" s="133" t="s">
        <v>1410</v>
      </c>
      <c r="O1938" s="137" t="str">
        <f t="shared" si="59"/>
        <v>Borne Sulinowo_PL422</v>
      </c>
      <c r="P1938" s="138" t="s">
        <v>1508</v>
      </c>
      <c r="Q1938" s="138" t="s">
        <v>1438</v>
      </c>
      <c r="R1938" s="133">
        <v>5</v>
      </c>
      <c r="S1938" s="133" t="s">
        <v>79</v>
      </c>
    </row>
    <row r="1939" spans="13:19" s="133" customFormat="1" ht="12.75" hidden="1" x14ac:dyDescent="0.25">
      <c r="M1939" s="133" t="str">
        <f t="shared" si="60"/>
        <v>ubiegam sięZachodniopomorskieBrojce_PL423</v>
      </c>
      <c r="N1939" s="133" t="s">
        <v>1410</v>
      </c>
      <c r="O1939" s="137" t="str">
        <f t="shared" si="59"/>
        <v>Brojce_PL423</v>
      </c>
      <c r="P1939" s="138" t="s">
        <v>1509</v>
      </c>
      <c r="Q1939" s="138" t="s">
        <v>1456</v>
      </c>
      <c r="R1939" s="133">
        <v>5</v>
      </c>
      <c r="S1939" s="133" t="s">
        <v>79</v>
      </c>
    </row>
    <row r="1940" spans="13:19" s="133" customFormat="1" ht="12.75" hidden="1" x14ac:dyDescent="0.25">
      <c r="M1940" s="133" t="str">
        <f t="shared" si="60"/>
        <v>ubiegam sięZachodniopomorskieBrzeżno_PL422</v>
      </c>
      <c r="N1940" s="133" t="s">
        <v>1410</v>
      </c>
      <c r="O1940" s="137" t="str">
        <f t="shared" si="59"/>
        <v>Brzeżno_PL422</v>
      </c>
      <c r="P1940" s="138" t="s">
        <v>1508</v>
      </c>
      <c r="Q1940" s="138" t="s">
        <v>1441</v>
      </c>
      <c r="R1940" s="133">
        <v>5</v>
      </c>
      <c r="S1940" s="133" t="s">
        <v>79</v>
      </c>
    </row>
    <row r="1941" spans="13:19" s="133" customFormat="1" ht="12.75" hidden="1" x14ac:dyDescent="0.25">
      <c r="M1941" s="133" t="str">
        <f t="shared" si="60"/>
        <v>ubiegam sięZachodniopomorskieCedynia_PL425</v>
      </c>
      <c r="N1941" s="133" t="s">
        <v>1410</v>
      </c>
      <c r="O1941" s="137" t="str">
        <f t="shared" si="59"/>
        <v>Cedynia_PL425</v>
      </c>
      <c r="P1941" s="138" t="s">
        <v>1510</v>
      </c>
      <c r="Q1941" s="138" t="s">
        <v>1492</v>
      </c>
      <c r="R1941" s="133">
        <v>5</v>
      </c>
      <c r="S1941" s="133" t="s">
        <v>79</v>
      </c>
    </row>
    <row r="1942" spans="13:19" s="133" customFormat="1" ht="12.75" hidden="1" x14ac:dyDescent="0.25">
      <c r="M1942" s="133" t="str">
        <f t="shared" si="60"/>
        <v>ubiegam sięZachodniopomorskieChociwel_PL423</v>
      </c>
      <c r="N1942" s="133" t="s">
        <v>1410</v>
      </c>
      <c r="O1942" s="137" t="str">
        <f t="shared" si="59"/>
        <v>Chociwel_PL423</v>
      </c>
      <c r="P1942" s="138" t="s">
        <v>1509</v>
      </c>
      <c r="Q1942" s="138" t="s">
        <v>1472</v>
      </c>
      <c r="R1942" s="133">
        <v>5</v>
      </c>
      <c r="S1942" s="133" t="s">
        <v>79</v>
      </c>
    </row>
    <row r="1943" spans="13:19" s="133" customFormat="1" ht="12.75" hidden="1" x14ac:dyDescent="0.25">
      <c r="M1943" s="133" t="str">
        <f t="shared" si="60"/>
        <v>ubiegam sięZachodniopomorskieChojna_PL425</v>
      </c>
      <c r="N1943" s="133" t="s">
        <v>1410</v>
      </c>
      <c r="O1943" s="137" t="str">
        <f t="shared" si="59"/>
        <v>Chojna_PL425</v>
      </c>
      <c r="P1943" s="138" t="s">
        <v>1510</v>
      </c>
      <c r="Q1943" s="138" t="s">
        <v>1493</v>
      </c>
      <c r="R1943" s="133">
        <v>5</v>
      </c>
      <c r="S1943" s="133" t="s">
        <v>79</v>
      </c>
    </row>
    <row r="1944" spans="13:19" s="133" customFormat="1" ht="12.75" hidden="1" x14ac:dyDescent="0.25">
      <c r="M1944" s="133" t="str">
        <f t="shared" si="60"/>
        <v>ubiegam sięZachodniopomorskieChoszczno_PL423</v>
      </c>
      <c r="N1944" s="133" t="s">
        <v>1410</v>
      </c>
      <c r="O1944" s="137" t="str">
        <f t="shared" si="59"/>
        <v>Choszczno_PL423</v>
      </c>
      <c r="P1944" s="138" t="s">
        <v>1509</v>
      </c>
      <c r="Q1944" s="138" t="s">
        <v>1451</v>
      </c>
      <c r="R1944" s="133">
        <v>5</v>
      </c>
      <c r="S1944" s="133" t="s">
        <v>79</v>
      </c>
    </row>
    <row r="1945" spans="13:19" s="133" customFormat="1" ht="12.75" hidden="1" x14ac:dyDescent="0.25">
      <c r="M1945" s="133" t="str">
        <f t="shared" si="60"/>
        <v>ubiegam sięZachodniopomorskieCzaplinek_PL422</v>
      </c>
      <c r="N1945" s="133" t="s">
        <v>1410</v>
      </c>
      <c r="O1945" s="137" t="str">
        <f t="shared" si="59"/>
        <v>Czaplinek_PL422</v>
      </c>
      <c r="P1945" s="138" t="s">
        <v>1508</v>
      </c>
      <c r="Q1945" s="138" t="s">
        <v>1414</v>
      </c>
      <c r="R1945" s="133">
        <v>5</v>
      </c>
      <c r="S1945" s="133" t="s">
        <v>79</v>
      </c>
    </row>
    <row r="1946" spans="13:19" s="133" customFormat="1" ht="12.75" hidden="1" x14ac:dyDescent="0.25">
      <c r="M1946" s="133" t="str">
        <f t="shared" si="60"/>
        <v>ubiegam sięZachodniopomorskieCzłopa_PL422</v>
      </c>
      <c r="N1946" s="133" t="s">
        <v>1410</v>
      </c>
      <c r="O1946" s="137" t="str">
        <f t="shared" si="59"/>
        <v>Człopa_PL422</v>
      </c>
      <c r="P1946" s="138" t="s">
        <v>1508</v>
      </c>
      <c r="Q1946" s="138" t="s">
        <v>1446</v>
      </c>
      <c r="R1946" s="133">
        <v>5</v>
      </c>
      <c r="S1946" s="133" t="s">
        <v>79</v>
      </c>
    </row>
    <row r="1947" spans="13:19" s="133" customFormat="1" ht="12.75" hidden="1" x14ac:dyDescent="0.25">
      <c r="M1947" s="133" t="str">
        <f t="shared" si="60"/>
        <v>ubiegam sięZachodniopomorskieDarłowo_PL422</v>
      </c>
      <c r="N1947" s="133" t="s">
        <v>1410</v>
      </c>
      <c r="O1947" s="137" t="str">
        <f t="shared" si="59"/>
        <v>Darłowo_PL422</v>
      </c>
      <c r="P1947" s="138" t="s">
        <v>1508</v>
      </c>
      <c r="Q1947" s="138" t="s">
        <v>1433</v>
      </c>
      <c r="R1947" s="133">
        <v>5</v>
      </c>
      <c r="S1947" s="133" t="s">
        <v>79</v>
      </c>
    </row>
    <row r="1948" spans="13:19" s="133" customFormat="1" ht="12.75" hidden="1" x14ac:dyDescent="0.25">
      <c r="M1948" s="133" t="str">
        <f t="shared" si="60"/>
        <v>ubiegam sięZachodniopomorskieDębno_PL423</v>
      </c>
      <c r="N1948" s="133" t="s">
        <v>1410</v>
      </c>
      <c r="O1948" s="137" t="str">
        <f t="shared" si="59"/>
        <v>Dębno_PL423</v>
      </c>
      <c r="P1948" s="138" t="s">
        <v>1509</v>
      </c>
      <c r="Q1948" s="138" t="s">
        <v>618</v>
      </c>
      <c r="R1948" s="133">
        <v>5</v>
      </c>
      <c r="S1948" s="133" t="s">
        <v>79</v>
      </c>
    </row>
    <row r="1949" spans="13:19" s="133" customFormat="1" ht="12.75" hidden="1" x14ac:dyDescent="0.25">
      <c r="M1949" s="133" t="str">
        <f t="shared" si="60"/>
        <v>ubiegam sięZachodniopomorskieDobra (Szczecińska)_PL425</v>
      </c>
      <c r="N1949" s="133" t="s">
        <v>1410</v>
      </c>
      <c r="O1949" s="137" t="str">
        <f t="shared" si="59"/>
        <v>Dobra (Szczecińska)_PL425</v>
      </c>
      <c r="P1949" s="138" t="s">
        <v>1510</v>
      </c>
      <c r="Q1949" s="138" t="s">
        <v>1504</v>
      </c>
      <c r="R1949" s="133">
        <v>5</v>
      </c>
      <c r="S1949" s="133" t="s">
        <v>79</v>
      </c>
    </row>
    <row r="1950" spans="13:19" s="133" customFormat="1" ht="12.75" hidden="1" x14ac:dyDescent="0.25">
      <c r="M1950" s="133" t="str">
        <f t="shared" si="60"/>
        <v>ubiegam sięZachodniopomorskieDobra_PL423</v>
      </c>
      <c r="N1950" s="133" t="s">
        <v>1410</v>
      </c>
      <c r="O1950" s="137" t="str">
        <f t="shared" si="59"/>
        <v>Dobra_PL423</v>
      </c>
      <c r="P1950" s="138" t="s">
        <v>1509</v>
      </c>
      <c r="Q1950" s="138" t="s">
        <v>573</v>
      </c>
      <c r="R1950" s="133">
        <v>5</v>
      </c>
      <c r="S1950" s="133" t="s">
        <v>79</v>
      </c>
    </row>
    <row r="1951" spans="13:19" s="133" customFormat="1" ht="12.75" hidden="1" x14ac:dyDescent="0.25">
      <c r="M1951" s="133" t="str">
        <f t="shared" si="60"/>
        <v>ubiegam sięZachodniopomorskieDobrzany_PL423</v>
      </c>
      <c r="N1951" s="133" t="s">
        <v>1410</v>
      </c>
      <c r="O1951" s="137" t="str">
        <f t="shared" si="59"/>
        <v>Dobrzany_PL423</v>
      </c>
      <c r="P1951" s="138" t="s">
        <v>1509</v>
      </c>
      <c r="Q1951" s="138" t="s">
        <v>1473</v>
      </c>
      <c r="R1951" s="133">
        <v>5</v>
      </c>
      <c r="S1951" s="133" t="s">
        <v>79</v>
      </c>
    </row>
    <row r="1952" spans="13:19" s="133" customFormat="1" ht="12.75" hidden="1" x14ac:dyDescent="0.25">
      <c r="M1952" s="133" t="str">
        <f t="shared" si="60"/>
        <v>ubiegam sięZachodniopomorskieDolice_PL423</v>
      </c>
      <c r="N1952" s="133" t="s">
        <v>1410</v>
      </c>
      <c r="O1952" s="137" t="str">
        <f t="shared" si="59"/>
        <v>Dolice_PL423</v>
      </c>
      <c r="P1952" s="138" t="s">
        <v>1509</v>
      </c>
      <c r="Q1952" s="138" t="s">
        <v>1474</v>
      </c>
      <c r="R1952" s="133">
        <v>5</v>
      </c>
      <c r="S1952" s="133" t="s">
        <v>79</v>
      </c>
    </row>
    <row r="1953" spans="13:19" s="133" customFormat="1" ht="12.75" hidden="1" x14ac:dyDescent="0.25">
      <c r="M1953" s="133" t="str">
        <f t="shared" si="60"/>
        <v>ubiegam sięZachodniopomorskieDrawno_PL423</v>
      </c>
      <c r="N1953" s="133" t="s">
        <v>1410</v>
      </c>
      <c r="O1953" s="137" t="str">
        <f t="shared" si="59"/>
        <v>Drawno_PL423</v>
      </c>
      <c r="P1953" s="138" t="s">
        <v>1509</v>
      </c>
      <c r="Q1953" s="138" t="s">
        <v>1452</v>
      </c>
      <c r="R1953" s="133">
        <v>5</v>
      </c>
      <c r="S1953" s="133" t="s">
        <v>79</v>
      </c>
    </row>
    <row r="1954" spans="13:19" s="133" customFormat="1" ht="12.75" hidden="1" x14ac:dyDescent="0.25">
      <c r="M1954" s="133" t="str">
        <f t="shared" si="60"/>
        <v>ubiegam sięZachodniopomorskieDrawsko Pomorskie_PL422</v>
      </c>
      <c r="N1954" s="133" t="s">
        <v>1410</v>
      </c>
      <c r="O1954" s="137" t="str">
        <f t="shared" si="59"/>
        <v>Drawsko Pomorskie_PL422</v>
      </c>
      <c r="P1954" s="138" t="s">
        <v>1508</v>
      </c>
      <c r="Q1954" s="138" t="s">
        <v>1415</v>
      </c>
      <c r="R1954" s="133">
        <v>5</v>
      </c>
      <c r="S1954" s="133" t="s">
        <v>79</v>
      </c>
    </row>
    <row r="1955" spans="13:19" s="133" customFormat="1" ht="12.75" hidden="1" x14ac:dyDescent="0.25">
      <c r="M1955" s="133" t="str">
        <f t="shared" si="60"/>
        <v>ubiegam sięZachodniopomorskieDygowo_PL422</v>
      </c>
      <c r="N1955" s="133" t="s">
        <v>1410</v>
      </c>
      <c r="O1955" s="137" t="str">
        <f t="shared" si="59"/>
        <v>Dygowo_PL422</v>
      </c>
      <c r="P1955" s="138" t="s">
        <v>1508</v>
      </c>
      <c r="Q1955" s="138" t="s">
        <v>1419</v>
      </c>
      <c r="R1955" s="133">
        <v>5</v>
      </c>
      <c r="S1955" s="133" t="s">
        <v>79</v>
      </c>
    </row>
    <row r="1956" spans="13:19" s="133" customFormat="1" ht="12.75" hidden="1" x14ac:dyDescent="0.25">
      <c r="M1956" s="133" t="str">
        <f t="shared" si="60"/>
        <v>ubiegam sięZachodniopomorskieDziwnów_PL425</v>
      </c>
      <c r="N1956" s="133" t="s">
        <v>1410</v>
      </c>
      <c r="O1956" s="137" t="str">
        <f t="shared" si="59"/>
        <v>Dziwnów_PL425</v>
      </c>
      <c r="P1956" s="138" t="s">
        <v>1510</v>
      </c>
      <c r="Q1956" s="138" t="s">
        <v>1499</v>
      </c>
      <c r="R1956" s="133">
        <v>5</v>
      </c>
      <c r="S1956" s="133" t="s">
        <v>79</v>
      </c>
    </row>
    <row r="1957" spans="13:19" s="133" customFormat="1" ht="12.75" hidden="1" x14ac:dyDescent="0.25">
      <c r="M1957" s="133" t="str">
        <f t="shared" si="60"/>
        <v>ubiegam sięZachodniopomorskieGolczewo_PL425</v>
      </c>
      <c r="N1957" s="133" t="s">
        <v>1410</v>
      </c>
      <c r="O1957" s="137" t="str">
        <f t="shared" si="59"/>
        <v>Golczewo_PL425</v>
      </c>
      <c r="P1957" s="138" t="s">
        <v>1510</v>
      </c>
      <c r="Q1957" s="138" t="s">
        <v>1500</v>
      </c>
      <c r="R1957" s="133">
        <v>5</v>
      </c>
      <c r="S1957" s="133" t="s">
        <v>79</v>
      </c>
    </row>
    <row r="1958" spans="13:19" s="133" customFormat="1" ht="12.75" hidden="1" x14ac:dyDescent="0.25">
      <c r="M1958" s="133" t="str">
        <f t="shared" si="60"/>
        <v>ubiegam sięZachodniopomorskieGoleniów_PL425</v>
      </c>
      <c r="N1958" s="133" t="s">
        <v>1410</v>
      </c>
      <c r="O1958" s="137" t="str">
        <f t="shared" si="59"/>
        <v>Goleniów_PL425</v>
      </c>
      <c r="P1958" s="138" t="s">
        <v>1510</v>
      </c>
      <c r="Q1958" s="138" t="s">
        <v>1485</v>
      </c>
      <c r="R1958" s="133">
        <v>5</v>
      </c>
      <c r="S1958" s="133" t="s">
        <v>79</v>
      </c>
    </row>
    <row r="1959" spans="13:19" s="133" customFormat="1" ht="12.75" hidden="1" x14ac:dyDescent="0.25">
      <c r="M1959" s="133" t="str">
        <f t="shared" si="60"/>
        <v>ubiegam sięZachodniopomorskieGościno_PL422</v>
      </c>
      <c r="N1959" s="133" t="s">
        <v>1410</v>
      </c>
      <c r="O1959" s="137" t="str">
        <f t="shared" si="59"/>
        <v>Gościno_PL422</v>
      </c>
      <c r="P1959" s="138" t="s">
        <v>1508</v>
      </c>
      <c r="Q1959" s="138" t="s">
        <v>1420</v>
      </c>
      <c r="R1959" s="133">
        <v>5</v>
      </c>
      <c r="S1959" s="133" t="s">
        <v>79</v>
      </c>
    </row>
    <row r="1960" spans="13:19" s="133" customFormat="1" ht="12.75" hidden="1" x14ac:dyDescent="0.25">
      <c r="M1960" s="133" t="str">
        <f t="shared" si="60"/>
        <v>ubiegam sięZachodniopomorskieGryfice_PL423</v>
      </c>
      <c r="N1960" s="133" t="s">
        <v>1410</v>
      </c>
      <c r="O1960" s="137" t="str">
        <f t="shared" si="59"/>
        <v>Gryfice_PL423</v>
      </c>
      <c r="P1960" s="138" t="s">
        <v>1509</v>
      </c>
      <c r="Q1960" s="138" t="s">
        <v>1457</v>
      </c>
      <c r="R1960" s="133">
        <v>5</v>
      </c>
      <c r="S1960" s="133" t="s">
        <v>79</v>
      </c>
    </row>
    <row r="1961" spans="13:19" s="133" customFormat="1" ht="12.75" hidden="1" x14ac:dyDescent="0.25">
      <c r="M1961" s="133" t="str">
        <f t="shared" si="60"/>
        <v>ubiegam sięZachodniopomorskieGrzmiąca_PL422</v>
      </c>
      <c r="N1961" s="133" t="s">
        <v>1410</v>
      </c>
      <c r="O1961" s="137" t="str">
        <f t="shared" si="59"/>
        <v>Grzmiąca_PL422</v>
      </c>
      <c r="P1961" s="138" t="s">
        <v>1508</v>
      </c>
      <c r="Q1961" s="138" t="s">
        <v>1439</v>
      </c>
      <c r="R1961" s="133">
        <v>5</v>
      </c>
      <c r="S1961" s="133" t="s">
        <v>79</v>
      </c>
    </row>
    <row r="1962" spans="13:19" s="133" customFormat="1" ht="12.75" hidden="1" x14ac:dyDescent="0.25">
      <c r="M1962" s="133" t="str">
        <f t="shared" si="60"/>
        <v>ubiegam sięZachodniopomorskieIńsko_PL423</v>
      </c>
      <c r="N1962" s="133" t="s">
        <v>1410</v>
      </c>
      <c r="O1962" s="137" t="str">
        <f t="shared" si="59"/>
        <v>Ińsko_PL423</v>
      </c>
      <c r="P1962" s="138" t="s">
        <v>1509</v>
      </c>
      <c r="Q1962" s="138" t="s">
        <v>1475</v>
      </c>
      <c r="R1962" s="133">
        <v>5</v>
      </c>
      <c r="S1962" s="133" t="s">
        <v>79</v>
      </c>
    </row>
    <row r="1963" spans="13:19" s="133" customFormat="1" ht="12.75" hidden="1" x14ac:dyDescent="0.25">
      <c r="M1963" s="133" t="str">
        <f t="shared" si="60"/>
        <v>ubiegam sięZachodniopomorskieKalisz Pomorski_PL422</v>
      </c>
      <c r="N1963" s="133" t="s">
        <v>1410</v>
      </c>
      <c r="O1963" s="137" t="str">
        <f t="shared" si="59"/>
        <v>Kalisz Pomorski_PL422</v>
      </c>
      <c r="P1963" s="138" t="s">
        <v>1508</v>
      </c>
      <c r="Q1963" s="138" t="s">
        <v>1416</v>
      </c>
      <c r="R1963" s="133">
        <v>5</v>
      </c>
      <c r="S1963" s="133" t="s">
        <v>79</v>
      </c>
    </row>
    <row r="1964" spans="13:19" s="133" customFormat="1" ht="12.75" hidden="1" x14ac:dyDescent="0.25">
      <c r="M1964" s="133" t="str">
        <f t="shared" si="60"/>
        <v>ubiegam sięZachodniopomorskieKamień Pomorski_PL425</v>
      </c>
      <c r="N1964" s="133" t="s">
        <v>1410</v>
      </c>
      <c r="O1964" s="137" t="str">
        <f t="shared" si="59"/>
        <v>Kamień Pomorski_PL425</v>
      </c>
      <c r="P1964" s="138" t="s">
        <v>1510</v>
      </c>
      <c r="Q1964" s="138" t="s">
        <v>1501</v>
      </c>
      <c r="R1964" s="133">
        <v>5</v>
      </c>
      <c r="S1964" s="133" t="s">
        <v>79</v>
      </c>
    </row>
    <row r="1965" spans="13:19" s="133" customFormat="1" ht="12.75" hidden="1" x14ac:dyDescent="0.25">
      <c r="M1965" s="133" t="str">
        <f t="shared" si="60"/>
        <v>ubiegam sięZachodniopomorskieKarlino_PL422</v>
      </c>
      <c r="N1965" s="133" t="s">
        <v>1410</v>
      </c>
      <c r="O1965" s="137" t="str">
        <f t="shared" si="59"/>
        <v>Karlino_PL422</v>
      </c>
      <c r="P1965" s="138" t="s">
        <v>1508</v>
      </c>
      <c r="Q1965" s="138" t="s">
        <v>1412</v>
      </c>
      <c r="R1965" s="133">
        <v>5</v>
      </c>
      <c r="S1965" s="133" t="s">
        <v>79</v>
      </c>
    </row>
    <row r="1966" spans="13:19" s="133" customFormat="1" ht="12.75" hidden="1" x14ac:dyDescent="0.25">
      <c r="M1966" s="133" t="str">
        <f t="shared" si="60"/>
        <v>ubiegam sięZachodniopomorskieKarnice_PL423</v>
      </c>
      <c r="N1966" s="133" t="s">
        <v>1410</v>
      </c>
      <c r="O1966" s="137" t="str">
        <f t="shared" si="59"/>
        <v>Karnice_PL423</v>
      </c>
      <c r="P1966" s="138" t="s">
        <v>1509</v>
      </c>
      <c r="Q1966" s="138" t="s">
        <v>1458</v>
      </c>
      <c r="R1966" s="133">
        <v>5</v>
      </c>
      <c r="S1966" s="133" t="s">
        <v>79</v>
      </c>
    </row>
    <row r="1967" spans="13:19" s="133" customFormat="1" ht="12.75" hidden="1" x14ac:dyDescent="0.25">
      <c r="M1967" s="133" t="str">
        <f t="shared" si="60"/>
        <v>ubiegam sięZachodniopomorskieKobylanka_PL423</v>
      </c>
      <c r="N1967" s="133" t="s">
        <v>1410</v>
      </c>
      <c r="O1967" s="137" t="str">
        <f t="shared" si="59"/>
        <v>Kobylanka_PL423</v>
      </c>
      <c r="P1967" s="138" t="s">
        <v>1509</v>
      </c>
      <c r="Q1967" s="138" t="s">
        <v>1476</v>
      </c>
      <c r="R1967" s="133">
        <v>5</v>
      </c>
      <c r="S1967" s="133" t="s">
        <v>79</v>
      </c>
    </row>
    <row r="1968" spans="13:19" s="133" customFormat="1" ht="12.75" hidden="1" x14ac:dyDescent="0.25">
      <c r="M1968" s="133" t="str">
        <f t="shared" si="60"/>
        <v>ubiegam sięZachodniopomorskieKołbaskowo_PL425</v>
      </c>
      <c r="N1968" s="133" t="s">
        <v>1410</v>
      </c>
      <c r="O1968" s="137" t="str">
        <f t="shared" si="59"/>
        <v>Kołbaskowo_PL425</v>
      </c>
      <c r="P1968" s="138" t="s">
        <v>1510</v>
      </c>
      <c r="Q1968" s="138" t="s">
        <v>1505</v>
      </c>
      <c r="R1968" s="133">
        <v>5</v>
      </c>
      <c r="S1968" s="133" t="s">
        <v>79</v>
      </c>
    </row>
    <row r="1969" spans="13:19" s="133" customFormat="1" ht="12.75" hidden="1" x14ac:dyDescent="0.25">
      <c r="M1969" s="133" t="str">
        <f t="shared" si="60"/>
        <v>ubiegam sięZachodniopomorskieKołobrzeg_PL422</v>
      </c>
      <c r="N1969" s="133" t="s">
        <v>1410</v>
      </c>
      <c r="O1969" s="137" t="str">
        <f t="shared" si="59"/>
        <v>Kołobrzeg_PL422</v>
      </c>
      <c r="P1969" s="138" t="s">
        <v>1508</v>
      </c>
      <c r="Q1969" s="138" t="s">
        <v>1421</v>
      </c>
      <c r="R1969" s="133">
        <v>5</v>
      </c>
      <c r="S1969" s="133" t="s">
        <v>79</v>
      </c>
    </row>
    <row r="1970" spans="13:19" s="133" customFormat="1" ht="12.75" hidden="1" x14ac:dyDescent="0.25">
      <c r="M1970" s="133" t="str">
        <f t="shared" si="60"/>
        <v>ubiegam sięZachodniopomorskieKozielice_PL423</v>
      </c>
      <c r="N1970" s="133" t="s">
        <v>1410</v>
      </c>
      <c r="O1970" s="137" t="str">
        <f t="shared" si="59"/>
        <v>Kozielice_PL423</v>
      </c>
      <c r="P1970" s="138" t="s">
        <v>1509</v>
      </c>
      <c r="Q1970" s="138" t="s">
        <v>1467</v>
      </c>
      <c r="R1970" s="133">
        <v>5</v>
      </c>
      <c r="S1970" s="133" t="s">
        <v>79</v>
      </c>
    </row>
    <row r="1971" spans="13:19" s="133" customFormat="1" ht="12.75" hidden="1" x14ac:dyDescent="0.25">
      <c r="M1971" s="133" t="str">
        <f t="shared" si="60"/>
        <v>ubiegam sięZachodniopomorskieKrzęcin_PL423</v>
      </c>
      <c r="N1971" s="133" t="s">
        <v>1410</v>
      </c>
      <c r="O1971" s="137" t="str">
        <f t="shared" si="59"/>
        <v>Krzęcin_PL423</v>
      </c>
      <c r="P1971" s="138" t="s">
        <v>1509</v>
      </c>
      <c r="Q1971" s="138" t="s">
        <v>1453</v>
      </c>
      <c r="R1971" s="133">
        <v>5</v>
      </c>
      <c r="S1971" s="133" t="s">
        <v>79</v>
      </c>
    </row>
    <row r="1972" spans="13:19" s="133" customFormat="1" ht="12.75" hidden="1" x14ac:dyDescent="0.25">
      <c r="M1972" s="133" t="str">
        <f t="shared" si="60"/>
        <v>ubiegam sięZachodniopomorskieLipiany_PL423</v>
      </c>
      <c r="N1972" s="133" t="s">
        <v>1410</v>
      </c>
      <c r="O1972" s="137" t="str">
        <f t="shared" si="59"/>
        <v>Lipiany_PL423</v>
      </c>
      <c r="P1972" s="138" t="s">
        <v>1509</v>
      </c>
      <c r="Q1972" s="138" t="s">
        <v>1468</v>
      </c>
      <c r="R1972" s="133">
        <v>5</v>
      </c>
      <c r="S1972" s="133" t="s">
        <v>79</v>
      </c>
    </row>
    <row r="1973" spans="13:19" s="133" customFormat="1" ht="12.75" hidden="1" x14ac:dyDescent="0.25">
      <c r="M1973" s="133" t="str">
        <f t="shared" si="60"/>
        <v>ubiegam sięZachodniopomorskieŁobez_PL423</v>
      </c>
      <c r="N1973" s="133" t="s">
        <v>1410</v>
      </c>
      <c r="O1973" s="137" t="str">
        <f t="shared" si="59"/>
        <v>Łobez_PL423</v>
      </c>
      <c r="P1973" s="138" t="s">
        <v>1509</v>
      </c>
      <c r="Q1973" s="138" t="s">
        <v>1481</v>
      </c>
      <c r="R1973" s="133">
        <v>5</v>
      </c>
      <c r="S1973" s="133" t="s">
        <v>79</v>
      </c>
    </row>
    <row r="1974" spans="13:19" s="133" customFormat="1" ht="12.75" hidden="1" x14ac:dyDescent="0.25">
      <c r="M1974" s="133" t="str">
        <f t="shared" si="60"/>
        <v>ubiegam sięZachodniopomorskieMalechowo_PL422</v>
      </c>
      <c r="N1974" s="133" t="s">
        <v>1410</v>
      </c>
      <c r="O1974" s="137" t="str">
        <f t="shared" si="59"/>
        <v>Malechowo_PL422</v>
      </c>
      <c r="P1974" s="138" t="s">
        <v>1508</v>
      </c>
      <c r="Q1974" s="138" t="s">
        <v>1434</v>
      </c>
      <c r="R1974" s="133">
        <v>5</v>
      </c>
      <c r="S1974" s="133" t="s">
        <v>79</v>
      </c>
    </row>
    <row r="1975" spans="13:19" s="133" customFormat="1" ht="12.75" hidden="1" x14ac:dyDescent="0.25">
      <c r="M1975" s="133" t="str">
        <f t="shared" si="60"/>
        <v>ubiegam sięZachodniopomorskieManowo_PL422</v>
      </c>
      <c r="N1975" s="133" t="s">
        <v>1410</v>
      </c>
      <c r="O1975" s="137" t="str">
        <f t="shared" si="59"/>
        <v>Manowo_PL422</v>
      </c>
      <c r="P1975" s="138" t="s">
        <v>1508</v>
      </c>
      <c r="Q1975" s="138" t="s">
        <v>1428</v>
      </c>
      <c r="R1975" s="133">
        <v>5</v>
      </c>
      <c r="S1975" s="133" t="s">
        <v>79</v>
      </c>
    </row>
    <row r="1976" spans="13:19" s="133" customFormat="1" ht="12.75" hidden="1" x14ac:dyDescent="0.25">
      <c r="M1976" s="133" t="str">
        <f t="shared" si="60"/>
        <v>ubiegam sięZachodniopomorskieMarianowo_PL423</v>
      </c>
      <c r="N1976" s="133" t="s">
        <v>1410</v>
      </c>
      <c r="O1976" s="137" t="str">
        <f t="shared" si="59"/>
        <v>Marianowo_PL423</v>
      </c>
      <c r="P1976" s="138" t="s">
        <v>1509</v>
      </c>
      <c r="Q1976" s="138" t="s">
        <v>1477</v>
      </c>
      <c r="R1976" s="133">
        <v>5</v>
      </c>
      <c r="S1976" s="133" t="s">
        <v>79</v>
      </c>
    </row>
    <row r="1977" spans="13:19" s="133" customFormat="1" ht="12.75" hidden="1" x14ac:dyDescent="0.25">
      <c r="M1977" s="133" t="str">
        <f t="shared" si="60"/>
        <v>ubiegam sięZachodniopomorskieMaszewo_PL425</v>
      </c>
      <c r="N1977" s="133" t="s">
        <v>1410</v>
      </c>
      <c r="O1977" s="137" t="str">
        <f t="shared" si="59"/>
        <v>Maszewo_PL425</v>
      </c>
      <c r="P1977" s="138" t="s">
        <v>1510</v>
      </c>
      <c r="Q1977" s="138" t="s">
        <v>1486</v>
      </c>
      <c r="R1977" s="133">
        <v>5</v>
      </c>
      <c r="S1977" s="133" t="s">
        <v>79</v>
      </c>
    </row>
    <row r="1978" spans="13:19" s="133" customFormat="1" ht="12.75" hidden="1" x14ac:dyDescent="0.25">
      <c r="M1978" s="133" t="str">
        <f t="shared" si="60"/>
        <v>ubiegam sięZachodniopomorskieMielno_PL422</v>
      </c>
      <c r="N1978" s="133" t="s">
        <v>1410</v>
      </c>
      <c r="O1978" s="137" t="str">
        <f t="shared" si="59"/>
        <v>Mielno_PL422</v>
      </c>
      <c r="P1978" s="138" t="s">
        <v>1508</v>
      </c>
      <c r="Q1978" s="138" t="s">
        <v>1429</v>
      </c>
      <c r="R1978" s="133">
        <v>5</v>
      </c>
      <c r="S1978" s="133" t="s">
        <v>79</v>
      </c>
    </row>
    <row r="1979" spans="13:19" s="133" customFormat="1" ht="12.75" hidden="1" x14ac:dyDescent="0.25">
      <c r="M1979" s="133" t="str">
        <f t="shared" si="60"/>
        <v>ubiegam sięZachodniopomorskieMieszkowice_PL425</v>
      </c>
      <c r="N1979" s="133" t="s">
        <v>1410</v>
      </c>
      <c r="O1979" s="137" t="str">
        <f t="shared" si="59"/>
        <v>Mieszkowice_PL425</v>
      </c>
      <c r="P1979" s="138" t="s">
        <v>1510</v>
      </c>
      <c r="Q1979" s="138" t="s">
        <v>1494</v>
      </c>
      <c r="R1979" s="133">
        <v>5</v>
      </c>
      <c r="S1979" s="133" t="s">
        <v>79</v>
      </c>
    </row>
    <row r="1980" spans="13:19" s="133" customFormat="1" ht="12.75" hidden="1" x14ac:dyDescent="0.25">
      <c r="M1980" s="133" t="str">
        <f t="shared" si="60"/>
        <v>ubiegam sięZachodniopomorskieMirosławiec_PL422</v>
      </c>
      <c r="N1980" s="133" t="s">
        <v>1410</v>
      </c>
      <c r="O1980" s="137" t="str">
        <f t="shared" si="59"/>
        <v>Mirosławiec_PL422</v>
      </c>
      <c r="P1980" s="138" t="s">
        <v>1508</v>
      </c>
      <c r="Q1980" s="138" t="s">
        <v>1447</v>
      </c>
      <c r="R1980" s="133">
        <v>5</v>
      </c>
      <c r="S1980" s="133" t="s">
        <v>79</v>
      </c>
    </row>
    <row r="1981" spans="13:19" s="133" customFormat="1" ht="12.75" hidden="1" x14ac:dyDescent="0.25">
      <c r="M1981" s="133" t="str">
        <f t="shared" si="60"/>
        <v>ubiegam sięZachodniopomorskieMoryń_PL425</v>
      </c>
      <c r="N1981" s="133" t="s">
        <v>1410</v>
      </c>
      <c r="O1981" s="137" t="str">
        <f t="shared" si="59"/>
        <v>Moryń_PL425</v>
      </c>
      <c r="P1981" s="138" t="s">
        <v>1510</v>
      </c>
      <c r="Q1981" s="138" t="s">
        <v>1495</v>
      </c>
      <c r="R1981" s="133">
        <v>5</v>
      </c>
      <c r="S1981" s="133" t="s">
        <v>79</v>
      </c>
    </row>
    <row r="1982" spans="13:19" s="133" customFormat="1" ht="12.75" hidden="1" x14ac:dyDescent="0.25">
      <c r="M1982" s="133" t="str">
        <f t="shared" si="60"/>
        <v>ubiegam sięZachodniopomorskieMyślibórz_PL423</v>
      </c>
      <c r="N1982" s="133" t="s">
        <v>1410</v>
      </c>
      <c r="O1982" s="137" t="str">
        <f t="shared" si="59"/>
        <v>Myślibórz_PL423</v>
      </c>
      <c r="P1982" s="138" t="s">
        <v>1509</v>
      </c>
      <c r="Q1982" s="138" t="s">
        <v>1464</v>
      </c>
      <c r="R1982" s="133">
        <v>5</v>
      </c>
      <c r="S1982" s="133" t="s">
        <v>79</v>
      </c>
    </row>
    <row r="1983" spans="13:19" s="133" customFormat="1" ht="12.75" hidden="1" x14ac:dyDescent="0.25">
      <c r="M1983" s="133" t="str">
        <f t="shared" si="60"/>
        <v>ubiegam sięZachodniopomorskieNowe Warpno_PL425</v>
      </c>
      <c r="N1983" s="133" t="s">
        <v>1410</v>
      </c>
      <c r="O1983" s="137" t="str">
        <f t="shared" si="59"/>
        <v>Nowe Warpno_PL425</v>
      </c>
      <c r="P1983" s="138" t="s">
        <v>1510</v>
      </c>
      <c r="Q1983" s="138" t="s">
        <v>1506</v>
      </c>
      <c r="R1983" s="133">
        <v>5</v>
      </c>
      <c r="S1983" s="133" t="s">
        <v>79</v>
      </c>
    </row>
    <row r="1984" spans="13:19" s="133" customFormat="1" ht="12.75" hidden="1" x14ac:dyDescent="0.25">
      <c r="M1984" s="133" t="str">
        <f t="shared" si="60"/>
        <v>ubiegam sięZachodniopomorskieNowogard_PL425</v>
      </c>
      <c r="N1984" s="133" t="s">
        <v>1410</v>
      </c>
      <c r="O1984" s="137" t="str">
        <f t="shared" si="59"/>
        <v>Nowogard_PL425</v>
      </c>
      <c r="P1984" s="138" t="s">
        <v>1510</v>
      </c>
      <c r="Q1984" s="138" t="s">
        <v>1487</v>
      </c>
      <c r="R1984" s="133">
        <v>5</v>
      </c>
      <c r="S1984" s="133" t="s">
        <v>79</v>
      </c>
    </row>
    <row r="1985" spans="13:19" s="133" customFormat="1" ht="12.75" hidden="1" x14ac:dyDescent="0.25">
      <c r="M1985" s="133" t="str">
        <f t="shared" si="60"/>
        <v>ubiegam sięZachodniopomorskieNowogródek Pomorski_PL423</v>
      </c>
      <c r="N1985" s="133" t="s">
        <v>1410</v>
      </c>
      <c r="O1985" s="137" t="str">
        <f t="shared" si="59"/>
        <v>Nowogródek Pomorski_PL423</v>
      </c>
      <c r="P1985" s="138" t="s">
        <v>1509</v>
      </c>
      <c r="Q1985" s="138" t="s">
        <v>1465</v>
      </c>
      <c r="R1985" s="133">
        <v>5</v>
      </c>
      <c r="S1985" s="133" t="s">
        <v>79</v>
      </c>
    </row>
    <row r="1986" spans="13:19" s="133" customFormat="1" ht="12.75" hidden="1" x14ac:dyDescent="0.25">
      <c r="M1986" s="133" t="str">
        <f t="shared" si="60"/>
        <v>ubiegam sięZachodniopomorskieOsina_PL425</v>
      </c>
      <c r="N1986" s="133" t="s">
        <v>1410</v>
      </c>
      <c r="O1986" s="137" t="str">
        <f t="shared" si="59"/>
        <v>Osina_PL425</v>
      </c>
      <c r="P1986" s="138" t="s">
        <v>1510</v>
      </c>
      <c r="Q1986" s="138" t="s">
        <v>1488</v>
      </c>
      <c r="R1986" s="133">
        <v>5</v>
      </c>
      <c r="S1986" s="133" t="s">
        <v>79</v>
      </c>
    </row>
    <row r="1987" spans="13:19" s="133" customFormat="1" ht="12.75" hidden="1" x14ac:dyDescent="0.25">
      <c r="M1987" s="133" t="str">
        <f t="shared" si="60"/>
        <v>ubiegam sięZachodniopomorskieOstrowice_PL422</v>
      </c>
      <c r="N1987" s="133" t="s">
        <v>1410</v>
      </c>
      <c r="O1987" s="137" t="str">
        <f t="shared" si="59"/>
        <v>Ostrowice_PL422</v>
      </c>
      <c r="P1987" s="138" t="s">
        <v>1508</v>
      </c>
      <c r="Q1987" s="138" t="s">
        <v>1417</v>
      </c>
      <c r="R1987" s="133">
        <v>5</v>
      </c>
      <c r="S1987" s="133" t="s">
        <v>79</v>
      </c>
    </row>
    <row r="1988" spans="13:19" s="133" customFormat="1" ht="12.75" hidden="1" x14ac:dyDescent="0.25">
      <c r="M1988" s="133" t="str">
        <f t="shared" si="60"/>
        <v>ubiegam sięZachodniopomorskiePełczyce_PL423</v>
      </c>
      <c r="N1988" s="133" t="s">
        <v>1410</v>
      </c>
      <c r="O1988" s="137" t="str">
        <f t="shared" si="59"/>
        <v>Pełczyce_PL423</v>
      </c>
      <c r="P1988" s="138" t="s">
        <v>1509</v>
      </c>
      <c r="Q1988" s="138" t="s">
        <v>1454</v>
      </c>
      <c r="R1988" s="133">
        <v>5</v>
      </c>
      <c r="S1988" s="133" t="s">
        <v>79</v>
      </c>
    </row>
    <row r="1989" spans="13:19" s="133" customFormat="1" ht="12.75" hidden="1" x14ac:dyDescent="0.25">
      <c r="M1989" s="133" t="str">
        <f t="shared" si="60"/>
        <v>ubiegam sięZachodniopomorskiePłoty_PL423</v>
      </c>
      <c r="N1989" s="133" t="s">
        <v>1410</v>
      </c>
      <c r="O1989" s="137" t="str">
        <f t="shared" ref="O1989:O2052" si="61">Q1989&amp;P1989</f>
        <v>Płoty_PL423</v>
      </c>
      <c r="P1989" s="138" t="s">
        <v>1509</v>
      </c>
      <c r="Q1989" s="138" t="s">
        <v>1459</v>
      </c>
      <c r="R1989" s="133">
        <v>5</v>
      </c>
      <c r="S1989" s="133" t="s">
        <v>79</v>
      </c>
    </row>
    <row r="1990" spans="13:19" s="133" customFormat="1" ht="12.75" hidden="1" x14ac:dyDescent="0.25">
      <c r="M1990" s="133" t="str">
        <f t="shared" ref="M1990:M2053" si="62">S1990&amp;N1990&amp;O1990</f>
        <v>ubiegam sięZachodniopomorskiePolanów_PL422</v>
      </c>
      <c r="N1990" s="133" t="s">
        <v>1410</v>
      </c>
      <c r="O1990" s="137" t="str">
        <f t="shared" si="61"/>
        <v>Polanów_PL422</v>
      </c>
      <c r="P1990" s="138" t="s">
        <v>1508</v>
      </c>
      <c r="Q1990" s="138" t="s">
        <v>1430</v>
      </c>
      <c r="R1990" s="133">
        <v>5</v>
      </c>
      <c r="S1990" s="133" t="s">
        <v>79</v>
      </c>
    </row>
    <row r="1991" spans="13:19" s="133" customFormat="1" ht="12.75" hidden="1" x14ac:dyDescent="0.25">
      <c r="M1991" s="133" t="str">
        <f t="shared" si="62"/>
        <v>ubiegam sięZachodniopomorskiePolice_PL425</v>
      </c>
      <c r="N1991" s="133" t="s">
        <v>1410</v>
      </c>
      <c r="O1991" s="137" t="str">
        <f t="shared" si="61"/>
        <v>Police_PL425</v>
      </c>
      <c r="P1991" s="138" t="s">
        <v>1510</v>
      </c>
      <c r="Q1991" s="138" t="s">
        <v>1507</v>
      </c>
      <c r="R1991" s="133">
        <v>5</v>
      </c>
      <c r="S1991" s="133" t="s">
        <v>79</v>
      </c>
    </row>
    <row r="1992" spans="13:19" s="133" customFormat="1" ht="12.75" hidden="1" x14ac:dyDescent="0.25">
      <c r="M1992" s="133" t="str">
        <f t="shared" si="62"/>
        <v>ubiegam sięZachodniopomorskiePołczyn-Zdrój_PL422</v>
      </c>
      <c r="N1992" s="133" t="s">
        <v>1410</v>
      </c>
      <c r="O1992" s="137" t="str">
        <f t="shared" si="61"/>
        <v>Połczyn-Zdrój_PL422</v>
      </c>
      <c r="P1992" s="138" t="s">
        <v>1508</v>
      </c>
      <c r="Q1992" s="138" t="s">
        <v>1442</v>
      </c>
      <c r="R1992" s="133">
        <v>5</v>
      </c>
      <c r="S1992" s="133" t="s">
        <v>79</v>
      </c>
    </row>
    <row r="1993" spans="13:19" s="133" customFormat="1" ht="12.75" hidden="1" x14ac:dyDescent="0.25">
      <c r="M1993" s="133" t="str">
        <f t="shared" si="62"/>
        <v>ubiegam sięZachodniopomorskiePostomino_PL422</v>
      </c>
      <c r="N1993" s="133" t="s">
        <v>1410</v>
      </c>
      <c r="O1993" s="137" t="str">
        <f t="shared" si="61"/>
        <v>Postomino_PL422</v>
      </c>
      <c r="P1993" s="138" t="s">
        <v>1508</v>
      </c>
      <c r="Q1993" s="138" t="s">
        <v>1435</v>
      </c>
      <c r="R1993" s="133">
        <v>5</v>
      </c>
      <c r="S1993" s="133" t="s">
        <v>79</v>
      </c>
    </row>
    <row r="1994" spans="13:19" s="133" customFormat="1" ht="12.75" hidden="1" x14ac:dyDescent="0.25">
      <c r="M1994" s="133" t="str">
        <f t="shared" si="62"/>
        <v>ubiegam sięZachodniopomorskiePrzelewice_PL423</v>
      </c>
      <c r="N1994" s="133" t="s">
        <v>1410</v>
      </c>
      <c r="O1994" s="137" t="str">
        <f t="shared" si="61"/>
        <v>Przelewice_PL423</v>
      </c>
      <c r="P1994" s="138" t="s">
        <v>1509</v>
      </c>
      <c r="Q1994" s="138" t="s">
        <v>1469</v>
      </c>
      <c r="R1994" s="133">
        <v>5</v>
      </c>
      <c r="S1994" s="133" t="s">
        <v>79</v>
      </c>
    </row>
    <row r="1995" spans="13:19" s="133" customFormat="1" ht="12.75" hidden="1" x14ac:dyDescent="0.25">
      <c r="M1995" s="133" t="str">
        <f t="shared" si="62"/>
        <v>ubiegam sięZachodniopomorskiePrzybiernów_PL425</v>
      </c>
      <c r="N1995" s="133" t="s">
        <v>1410</v>
      </c>
      <c r="O1995" s="137" t="str">
        <f t="shared" si="61"/>
        <v>Przybiernów_PL425</v>
      </c>
      <c r="P1995" s="138" t="s">
        <v>1510</v>
      </c>
      <c r="Q1995" s="138" t="s">
        <v>1489</v>
      </c>
      <c r="R1995" s="133">
        <v>5</v>
      </c>
      <c r="S1995" s="133" t="s">
        <v>79</v>
      </c>
    </row>
    <row r="1996" spans="13:19" s="133" customFormat="1" ht="12.75" hidden="1" x14ac:dyDescent="0.25">
      <c r="M1996" s="133" t="str">
        <f t="shared" si="62"/>
        <v>ubiegam sięZachodniopomorskiePyrzyce_PL423</v>
      </c>
      <c r="N1996" s="133" t="s">
        <v>1410</v>
      </c>
      <c r="O1996" s="137" t="str">
        <f t="shared" si="61"/>
        <v>Pyrzyce_PL423</v>
      </c>
      <c r="P1996" s="138" t="s">
        <v>1509</v>
      </c>
      <c r="Q1996" s="138" t="s">
        <v>1470</v>
      </c>
      <c r="R1996" s="133">
        <v>5</v>
      </c>
      <c r="S1996" s="133" t="s">
        <v>79</v>
      </c>
    </row>
    <row r="1997" spans="13:19" s="133" customFormat="1" ht="12.75" hidden="1" x14ac:dyDescent="0.25">
      <c r="M1997" s="133" t="str">
        <f t="shared" si="62"/>
        <v>ubiegam sięZachodniopomorskieRadowo Małe_PL423</v>
      </c>
      <c r="N1997" s="133" t="s">
        <v>1410</v>
      </c>
      <c r="O1997" s="137" t="str">
        <f t="shared" si="61"/>
        <v>Radowo Małe_PL423</v>
      </c>
      <c r="P1997" s="138" t="s">
        <v>1509</v>
      </c>
      <c r="Q1997" s="138" t="s">
        <v>1482</v>
      </c>
      <c r="R1997" s="133">
        <v>5</v>
      </c>
      <c r="S1997" s="133" t="s">
        <v>79</v>
      </c>
    </row>
    <row r="1998" spans="13:19" s="133" customFormat="1" ht="12.75" hidden="1" x14ac:dyDescent="0.25">
      <c r="M1998" s="133" t="str">
        <f t="shared" si="62"/>
        <v>ubiegam sięZachodniopomorskieRąbino_PL422</v>
      </c>
      <c r="N1998" s="133" t="s">
        <v>1410</v>
      </c>
      <c r="O1998" s="137" t="str">
        <f t="shared" si="61"/>
        <v>Rąbino_PL422</v>
      </c>
      <c r="P1998" s="138" t="s">
        <v>1508</v>
      </c>
      <c r="Q1998" s="138" t="s">
        <v>1443</v>
      </c>
      <c r="R1998" s="133">
        <v>5</v>
      </c>
      <c r="S1998" s="133" t="s">
        <v>79</v>
      </c>
    </row>
    <row r="1999" spans="13:19" s="133" customFormat="1" ht="12.75" hidden="1" x14ac:dyDescent="0.25">
      <c r="M1999" s="133" t="str">
        <f t="shared" si="62"/>
        <v>ubiegam sięZachodniopomorskieRecz_PL423</v>
      </c>
      <c r="N1999" s="133" t="s">
        <v>1410</v>
      </c>
      <c r="O1999" s="137" t="str">
        <f t="shared" si="61"/>
        <v>Recz_PL423</v>
      </c>
      <c r="P1999" s="138" t="s">
        <v>1509</v>
      </c>
      <c r="Q1999" s="138" t="s">
        <v>1455</v>
      </c>
      <c r="R1999" s="133">
        <v>5</v>
      </c>
      <c r="S1999" s="133" t="s">
        <v>79</v>
      </c>
    </row>
    <row r="2000" spans="13:19" s="133" customFormat="1" ht="12.75" hidden="1" x14ac:dyDescent="0.25">
      <c r="M2000" s="133" t="str">
        <f t="shared" si="62"/>
        <v>ubiegam sięZachodniopomorskieResko_PL423</v>
      </c>
      <c r="N2000" s="133" t="s">
        <v>1410</v>
      </c>
      <c r="O2000" s="137" t="str">
        <f t="shared" si="61"/>
        <v>Resko_PL423</v>
      </c>
      <c r="P2000" s="138" t="s">
        <v>1509</v>
      </c>
      <c r="Q2000" s="138" t="s">
        <v>1483</v>
      </c>
      <c r="R2000" s="133">
        <v>5</v>
      </c>
      <c r="S2000" s="133" t="s">
        <v>79</v>
      </c>
    </row>
    <row r="2001" spans="13:19" s="133" customFormat="1" ht="12.75" hidden="1" x14ac:dyDescent="0.25">
      <c r="M2001" s="133" t="str">
        <f t="shared" si="62"/>
        <v>ubiegam sięZachodniopomorskieRewal_PL423</v>
      </c>
      <c r="N2001" s="133" t="s">
        <v>1410</v>
      </c>
      <c r="O2001" s="137" t="str">
        <f t="shared" si="61"/>
        <v>Rewal_PL423</v>
      </c>
      <c r="P2001" s="138" t="s">
        <v>1509</v>
      </c>
      <c r="Q2001" s="138" t="s">
        <v>1460</v>
      </c>
      <c r="R2001" s="133">
        <v>5</v>
      </c>
      <c r="S2001" s="133" t="s">
        <v>79</v>
      </c>
    </row>
    <row r="2002" spans="13:19" s="133" customFormat="1" ht="12.75" hidden="1" x14ac:dyDescent="0.25">
      <c r="M2002" s="133" t="str">
        <f t="shared" si="62"/>
        <v>ubiegam sięZachodniopomorskieRymań_PL422</v>
      </c>
      <c r="N2002" s="133" t="s">
        <v>1410</v>
      </c>
      <c r="O2002" s="137" t="str">
        <f t="shared" si="61"/>
        <v>Rymań_PL422</v>
      </c>
      <c r="P2002" s="138" t="s">
        <v>1508</v>
      </c>
      <c r="Q2002" s="138" t="s">
        <v>1422</v>
      </c>
      <c r="R2002" s="133">
        <v>5</v>
      </c>
      <c r="S2002" s="133" t="s">
        <v>79</v>
      </c>
    </row>
    <row r="2003" spans="13:19" s="133" customFormat="1" ht="12.75" hidden="1" x14ac:dyDescent="0.25">
      <c r="M2003" s="133" t="str">
        <f t="shared" si="62"/>
        <v>ubiegam sięZachodniopomorskieSianów_PL422</v>
      </c>
      <c r="N2003" s="133" t="s">
        <v>1410</v>
      </c>
      <c r="O2003" s="137" t="str">
        <f t="shared" si="61"/>
        <v>Sianów_PL422</v>
      </c>
      <c r="P2003" s="138" t="s">
        <v>1508</v>
      </c>
      <c r="Q2003" s="138" t="s">
        <v>1431</v>
      </c>
      <c r="R2003" s="133">
        <v>5</v>
      </c>
      <c r="S2003" s="133" t="s">
        <v>79</v>
      </c>
    </row>
    <row r="2004" spans="13:19" s="133" customFormat="1" ht="12.75" hidden="1" x14ac:dyDescent="0.25">
      <c r="M2004" s="133" t="str">
        <f t="shared" si="62"/>
        <v>ubiegam sięZachodniopomorskieSiemyśl_PL422</v>
      </c>
      <c r="N2004" s="133" t="s">
        <v>1410</v>
      </c>
      <c r="O2004" s="137" t="str">
        <f t="shared" si="61"/>
        <v>Siemyśl_PL422</v>
      </c>
      <c r="P2004" s="138" t="s">
        <v>1508</v>
      </c>
      <c r="Q2004" s="138" t="s">
        <v>1423</v>
      </c>
      <c r="R2004" s="133">
        <v>5</v>
      </c>
      <c r="S2004" s="133" t="s">
        <v>79</v>
      </c>
    </row>
    <row r="2005" spans="13:19" s="133" customFormat="1" ht="12.75" hidden="1" x14ac:dyDescent="0.25">
      <c r="M2005" s="133" t="str">
        <f t="shared" si="62"/>
        <v>ubiegam sięZachodniopomorskieSławno_PL422</v>
      </c>
      <c r="N2005" s="133" t="s">
        <v>1410</v>
      </c>
      <c r="O2005" s="137" t="str">
        <f t="shared" si="61"/>
        <v>Sławno_PL422</v>
      </c>
      <c r="P2005" s="138" t="s">
        <v>1508</v>
      </c>
      <c r="Q2005" s="138" t="s">
        <v>157</v>
      </c>
      <c r="R2005" s="133">
        <v>5</v>
      </c>
      <c r="S2005" s="133" t="s">
        <v>79</v>
      </c>
    </row>
    <row r="2006" spans="13:19" s="133" customFormat="1" ht="12.75" hidden="1" x14ac:dyDescent="0.25">
      <c r="M2006" s="133" t="str">
        <f t="shared" si="62"/>
        <v>ubiegam sięZachodniopomorskieSławoborze_PL422</v>
      </c>
      <c r="N2006" s="133" t="s">
        <v>1410</v>
      </c>
      <c r="O2006" s="137" t="str">
        <f t="shared" si="61"/>
        <v>Sławoborze_PL422</v>
      </c>
      <c r="P2006" s="138" t="s">
        <v>1508</v>
      </c>
      <c r="Q2006" s="138" t="s">
        <v>1444</v>
      </c>
      <c r="R2006" s="133">
        <v>5</v>
      </c>
      <c r="S2006" s="133" t="s">
        <v>79</v>
      </c>
    </row>
    <row r="2007" spans="13:19" s="133" customFormat="1" ht="12.75" hidden="1" x14ac:dyDescent="0.25">
      <c r="M2007" s="133" t="str">
        <f t="shared" si="62"/>
        <v>ubiegam sięZachodniopomorskieStara Dąbrowa_PL423</v>
      </c>
      <c r="N2007" s="133" t="s">
        <v>1410</v>
      </c>
      <c r="O2007" s="137" t="str">
        <f t="shared" si="61"/>
        <v>Stara Dąbrowa_PL423</v>
      </c>
      <c r="P2007" s="138" t="s">
        <v>1509</v>
      </c>
      <c r="Q2007" s="138" t="s">
        <v>1478</v>
      </c>
      <c r="R2007" s="133">
        <v>5</v>
      </c>
      <c r="S2007" s="133" t="s">
        <v>79</v>
      </c>
    </row>
    <row r="2008" spans="13:19" s="133" customFormat="1" ht="12.75" hidden="1" x14ac:dyDescent="0.25">
      <c r="M2008" s="133" t="str">
        <f t="shared" si="62"/>
        <v>ubiegam sięZachodniopomorskieStare Czarnowo_PL425</v>
      </c>
      <c r="N2008" s="133" t="s">
        <v>1410</v>
      </c>
      <c r="O2008" s="137" t="str">
        <f t="shared" si="61"/>
        <v>Stare Czarnowo_PL425</v>
      </c>
      <c r="P2008" s="138" t="s">
        <v>1510</v>
      </c>
      <c r="Q2008" s="138" t="s">
        <v>1496</v>
      </c>
      <c r="R2008" s="133">
        <v>5</v>
      </c>
      <c r="S2008" s="133" t="s">
        <v>79</v>
      </c>
    </row>
    <row r="2009" spans="13:19" s="133" customFormat="1" ht="12.75" hidden="1" x14ac:dyDescent="0.25">
      <c r="M2009" s="133" t="str">
        <f t="shared" si="62"/>
        <v>ubiegam sięZachodniopomorskieStargard Szczeciński_PL423</v>
      </c>
      <c r="N2009" s="133" t="s">
        <v>1410</v>
      </c>
      <c r="O2009" s="137" t="str">
        <f t="shared" si="61"/>
        <v>Stargard Szczeciński_PL423</v>
      </c>
      <c r="P2009" s="138" t="s">
        <v>1509</v>
      </c>
      <c r="Q2009" s="138" t="s">
        <v>1479</v>
      </c>
      <c r="R2009" s="133">
        <v>5</v>
      </c>
      <c r="S2009" s="133" t="s">
        <v>79</v>
      </c>
    </row>
    <row r="2010" spans="13:19" s="133" customFormat="1" ht="12.75" hidden="1" x14ac:dyDescent="0.25">
      <c r="M2010" s="133" t="str">
        <f t="shared" si="62"/>
        <v>ubiegam sięZachodniopomorskieStepnica_PL425</v>
      </c>
      <c r="N2010" s="133" t="s">
        <v>1410</v>
      </c>
      <c r="O2010" s="137" t="str">
        <f t="shared" si="61"/>
        <v>Stepnica_PL425</v>
      </c>
      <c r="P2010" s="138" t="s">
        <v>1510</v>
      </c>
      <c r="Q2010" s="138" t="s">
        <v>1490</v>
      </c>
      <c r="R2010" s="133">
        <v>5</v>
      </c>
      <c r="S2010" s="133" t="s">
        <v>79</v>
      </c>
    </row>
    <row r="2011" spans="13:19" s="133" customFormat="1" ht="12.75" hidden="1" x14ac:dyDescent="0.25">
      <c r="M2011" s="133" t="str">
        <f t="shared" si="62"/>
        <v>ubiegam sięZachodniopomorskieSuchań_PL423</v>
      </c>
      <c r="N2011" s="133" t="s">
        <v>1410</v>
      </c>
      <c r="O2011" s="137" t="str">
        <f t="shared" si="61"/>
        <v>Suchań_PL423</v>
      </c>
      <c r="P2011" s="138" t="s">
        <v>1509</v>
      </c>
      <c r="Q2011" s="138" t="s">
        <v>1480</v>
      </c>
      <c r="R2011" s="133">
        <v>5</v>
      </c>
      <c r="S2011" s="133" t="s">
        <v>79</v>
      </c>
    </row>
    <row r="2012" spans="13:19" s="133" customFormat="1" ht="12.75" hidden="1" x14ac:dyDescent="0.25">
      <c r="M2012" s="133" t="str">
        <f t="shared" si="62"/>
        <v>ubiegam sięZachodniopomorskieSzczecinek_PL422</v>
      </c>
      <c r="N2012" s="133" t="s">
        <v>1410</v>
      </c>
      <c r="O2012" s="137" t="str">
        <f t="shared" si="61"/>
        <v>Szczecinek_PL422</v>
      </c>
      <c r="P2012" s="138" t="s">
        <v>1508</v>
      </c>
      <c r="Q2012" s="138" t="s">
        <v>1440</v>
      </c>
      <c r="R2012" s="133">
        <v>5</v>
      </c>
      <c r="S2012" s="133" t="s">
        <v>79</v>
      </c>
    </row>
    <row r="2013" spans="13:19" s="133" customFormat="1" ht="12.75" hidden="1" x14ac:dyDescent="0.25">
      <c r="M2013" s="133" t="str">
        <f t="shared" si="62"/>
        <v>ubiegam sięZachodniopomorskieŚwidwin_PL422</v>
      </c>
      <c r="N2013" s="133" t="s">
        <v>1410</v>
      </c>
      <c r="O2013" s="137" t="str">
        <f t="shared" si="61"/>
        <v>Świdwin_PL422</v>
      </c>
      <c r="P2013" s="138" t="s">
        <v>1508</v>
      </c>
      <c r="Q2013" s="138" t="s">
        <v>1445</v>
      </c>
      <c r="R2013" s="133">
        <v>5</v>
      </c>
      <c r="S2013" s="133" t="s">
        <v>79</v>
      </c>
    </row>
    <row r="2014" spans="13:19" s="133" customFormat="1" ht="12.75" hidden="1" x14ac:dyDescent="0.25">
      <c r="M2014" s="133" t="str">
        <f t="shared" si="62"/>
        <v>ubiegam sięZachodniopomorskieŚwierzno_PL425</v>
      </c>
      <c r="N2014" s="133" t="s">
        <v>1410</v>
      </c>
      <c r="O2014" s="137" t="str">
        <f t="shared" si="61"/>
        <v>Świerzno_PL425</v>
      </c>
      <c r="P2014" s="138" t="s">
        <v>1510</v>
      </c>
      <c r="Q2014" s="138" t="s">
        <v>1502</v>
      </c>
      <c r="R2014" s="133">
        <v>5</v>
      </c>
      <c r="S2014" s="133" t="s">
        <v>79</v>
      </c>
    </row>
    <row r="2015" spans="13:19" s="133" customFormat="1" ht="12.75" hidden="1" x14ac:dyDescent="0.25">
      <c r="M2015" s="133" t="str">
        <f t="shared" si="62"/>
        <v>ubiegam sięZachodniopomorskieŚwieszyno_PL422</v>
      </c>
      <c r="N2015" s="133" t="s">
        <v>1410</v>
      </c>
      <c r="O2015" s="137" t="str">
        <f t="shared" si="61"/>
        <v>Świeszyno_PL422</v>
      </c>
      <c r="P2015" s="138" t="s">
        <v>1508</v>
      </c>
      <c r="Q2015" s="138" t="s">
        <v>1432</v>
      </c>
      <c r="R2015" s="133">
        <v>5</v>
      </c>
      <c r="S2015" s="133" t="s">
        <v>79</v>
      </c>
    </row>
    <row r="2016" spans="13:19" s="133" customFormat="1" ht="12.75" hidden="1" x14ac:dyDescent="0.25">
      <c r="M2016" s="133" t="str">
        <f t="shared" si="62"/>
        <v>ubiegam sięZachodniopomorskieTrzcińsko-Zdrój_PL425</v>
      </c>
      <c r="N2016" s="133" t="s">
        <v>1410</v>
      </c>
      <c r="O2016" s="137" t="str">
        <f t="shared" si="61"/>
        <v>Trzcińsko-Zdrój_PL425</v>
      </c>
      <c r="P2016" s="138" t="s">
        <v>1510</v>
      </c>
      <c r="Q2016" s="138" t="s">
        <v>1497</v>
      </c>
      <c r="R2016" s="133">
        <v>5</v>
      </c>
      <c r="S2016" s="133" t="s">
        <v>79</v>
      </c>
    </row>
    <row r="2017" spans="13:19" s="133" customFormat="1" ht="12.75" hidden="1" x14ac:dyDescent="0.25">
      <c r="M2017" s="133" t="str">
        <f t="shared" si="62"/>
        <v>ubiegam sięZachodniopomorskieTrzebiatów_PL423</v>
      </c>
      <c r="N2017" s="133" t="s">
        <v>1410</v>
      </c>
      <c r="O2017" s="137" t="str">
        <f t="shared" si="61"/>
        <v>Trzebiatów_PL423</v>
      </c>
      <c r="P2017" s="138" t="s">
        <v>1509</v>
      </c>
      <c r="Q2017" s="138" t="s">
        <v>1461</v>
      </c>
      <c r="R2017" s="133">
        <v>5</v>
      </c>
      <c r="S2017" s="133" t="s">
        <v>79</v>
      </c>
    </row>
    <row r="2018" spans="13:19" s="133" customFormat="1" ht="12.75" hidden="1" x14ac:dyDescent="0.25">
      <c r="M2018" s="133" t="str">
        <f t="shared" si="62"/>
        <v>ubiegam sięZachodniopomorskieTuczno_PL422</v>
      </c>
      <c r="N2018" s="133" t="s">
        <v>1410</v>
      </c>
      <c r="O2018" s="137" t="str">
        <f t="shared" si="61"/>
        <v>Tuczno_PL422</v>
      </c>
      <c r="P2018" s="138" t="s">
        <v>1508</v>
      </c>
      <c r="Q2018" s="138" t="s">
        <v>1448</v>
      </c>
      <c r="R2018" s="133">
        <v>5</v>
      </c>
      <c r="S2018" s="133" t="s">
        <v>79</v>
      </c>
    </row>
    <row r="2019" spans="13:19" s="133" customFormat="1" ht="12.75" hidden="1" x14ac:dyDescent="0.25">
      <c r="M2019" s="133" t="str">
        <f t="shared" si="62"/>
        <v>ubiegam sięZachodniopomorskieTychowo_PL422</v>
      </c>
      <c r="N2019" s="133" t="s">
        <v>1410</v>
      </c>
      <c r="O2019" s="137" t="str">
        <f t="shared" si="61"/>
        <v>Tychowo_PL422</v>
      </c>
      <c r="P2019" s="138" t="s">
        <v>1508</v>
      </c>
      <c r="Q2019" s="138" t="s">
        <v>1413</v>
      </c>
      <c r="R2019" s="133">
        <v>5</v>
      </c>
      <c r="S2019" s="133" t="s">
        <v>79</v>
      </c>
    </row>
    <row r="2020" spans="13:19" s="133" customFormat="1" ht="12.75" hidden="1" x14ac:dyDescent="0.25">
      <c r="M2020" s="133" t="str">
        <f t="shared" si="62"/>
        <v>ubiegam sięZachodniopomorskieUstronie Morskie_PL422</v>
      </c>
      <c r="N2020" s="133" t="s">
        <v>1410</v>
      </c>
      <c r="O2020" s="137" t="str">
        <f t="shared" si="61"/>
        <v>Ustronie Morskie_PL422</v>
      </c>
      <c r="P2020" s="138" t="s">
        <v>1508</v>
      </c>
      <c r="Q2020" s="138" t="s">
        <v>1424</v>
      </c>
      <c r="R2020" s="133">
        <v>5</v>
      </c>
      <c r="S2020" s="133" t="s">
        <v>79</v>
      </c>
    </row>
    <row r="2021" spans="13:19" s="133" customFormat="1" ht="12.75" hidden="1" x14ac:dyDescent="0.25">
      <c r="M2021" s="133" t="str">
        <f t="shared" si="62"/>
        <v>ubiegam sięZachodniopomorskieWałcz_PL422</v>
      </c>
      <c r="N2021" s="133" t="s">
        <v>1410</v>
      </c>
      <c r="O2021" s="137" t="str">
        <f t="shared" si="61"/>
        <v>Wałcz_PL422</v>
      </c>
      <c r="P2021" s="138" t="s">
        <v>1508</v>
      </c>
      <c r="Q2021" s="138" t="s">
        <v>1449</v>
      </c>
      <c r="R2021" s="133">
        <v>5</v>
      </c>
      <c r="S2021" s="133" t="s">
        <v>79</v>
      </c>
    </row>
    <row r="2022" spans="13:19" s="133" customFormat="1" ht="12.75" hidden="1" x14ac:dyDescent="0.25">
      <c r="M2022" s="133" t="str">
        <f t="shared" si="62"/>
        <v>ubiegam sięZachodniopomorskieWarnice_PL423</v>
      </c>
      <c r="N2022" s="133" t="s">
        <v>1410</v>
      </c>
      <c r="O2022" s="137" t="str">
        <f t="shared" si="61"/>
        <v>Warnice_PL423</v>
      </c>
      <c r="P2022" s="138" t="s">
        <v>1509</v>
      </c>
      <c r="Q2022" s="138" t="s">
        <v>1471</v>
      </c>
      <c r="R2022" s="133">
        <v>5</v>
      </c>
      <c r="S2022" s="133" t="s">
        <v>79</v>
      </c>
    </row>
    <row r="2023" spans="13:19" s="133" customFormat="1" ht="12.75" hidden="1" x14ac:dyDescent="0.25">
      <c r="M2023" s="133" t="str">
        <f t="shared" si="62"/>
        <v>ubiegam sięZachodniopomorskieWęgorzyno_PL423</v>
      </c>
      <c r="N2023" s="133" t="s">
        <v>1410</v>
      </c>
      <c r="O2023" s="137" t="str">
        <f t="shared" si="61"/>
        <v>Węgorzyno_PL423</v>
      </c>
      <c r="P2023" s="138" t="s">
        <v>1509</v>
      </c>
      <c r="Q2023" s="138" t="s">
        <v>1484</v>
      </c>
      <c r="R2023" s="133">
        <v>5</v>
      </c>
      <c r="S2023" s="133" t="s">
        <v>79</v>
      </c>
    </row>
    <row r="2024" spans="13:19" s="133" customFormat="1" ht="12.75" hidden="1" x14ac:dyDescent="0.25">
      <c r="M2024" s="133" t="str">
        <f t="shared" si="62"/>
        <v>ubiegam sięZachodniopomorskieWiduchowa_PL425</v>
      </c>
      <c r="N2024" s="133" t="s">
        <v>1410</v>
      </c>
      <c r="O2024" s="137" t="str">
        <f t="shared" si="61"/>
        <v>Widuchowa_PL425</v>
      </c>
      <c r="P2024" s="138" t="s">
        <v>1510</v>
      </c>
      <c r="Q2024" s="138" t="s">
        <v>1498</v>
      </c>
      <c r="R2024" s="133">
        <v>5</v>
      </c>
      <c r="S2024" s="133" t="s">
        <v>79</v>
      </c>
    </row>
    <row r="2025" spans="13:19" s="133" customFormat="1" ht="12.75" hidden="1" x14ac:dyDescent="0.25">
      <c r="M2025" s="133" t="str">
        <f t="shared" si="62"/>
        <v>ubiegam sięZachodniopomorskieWierzchowo_PL422</v>
      </c>
      <c r="N2025" s="133" t="s">
        <v>1410</v>
      </c>
      <c r="O2025" s="137" t="str">
        <f t="shared" si="61"/>
        <v>Wierzchowo_PL422</v>
      </c>
      <c r="P2025" s="138" t="s">
        <v>1508</v>
      </c>
      <c r="Q2025" s="138" t="s">
        <v>1418</v>
      </c>
      <c r="R2025" s="133">
        <v>5</v>
      </c>
      <c r="S2025" s="133" t="s">
        <v>79</v>
      </c>
    </row>
    <row r="2026" spans="13:19" s="133" customFormat="1" ht="12.75" hidden="1" x14ac:dyDescent="0.25">
      <c r="M2026" s="133" t="str">
        <f t="shared" si="62"/>
        <v>ubiegam sięZachodniopomorskieWolin_PL425</v>
      </c>
      <c r="N2026" s="133" t="s">
        <v>1410</v>
      </c>
      <c r="O2026" s="137" t="str">
        <f t="shared" si="61"/>
        <v>Wolin_PL425</v>
      </c>
      <c r="P2026" s="138" t="s">
        <v>1510</v>
      </c>
      <c r="Q2026" s="138" t="s">
        <v>1503</v>
      </c>
      <c r="R2026" s="133">
        <v>5</v>
      </c>
      <c r="S2026" s="133" t="s">
        <v>79</v>
      </c>
    </row>
    <row r="2027" spans="13:19" s="133" customFormat="1" ht="12.75" hidden="1" x14ac:dyDescent="0.25">
      <c r="M2027" s="172" t="str">
        <f t="shared" si="62"/>
        <v>nie ubiegam sięDolnośląskieBardo_PL517</v>
      </c>
      <c r="N2027" s="172" t="s">
        <v>1580</v>
      </c>
      <c r="O2027" s="192" t="str">
        <f t="shared" si="61"/>
        <v>Bardo_PL517</v>
      </c>
      <c r="P2027" s="193" t="s">
        <v>1706</v>
      </c>
      <c r="Q2027" s="193" t="s">
        <v>1658</v>
      </c>
      <c r="R2027" s="172">
        <v>0</v>
      </c>
      <c r="S2027" s="172" t="s">
        <v>80</v>
      </c>
    </row>
    <row r="2028" spans="13:19" s="133" customFormat="1" ht="12.75" hidden="1" x14ac:dyDescent="0.25">
      <c r="M2028" s="172" t="str">
        <f t="shared" si="62"/>
        <v>nie ubiegam sięDolnośląskieBierutów_PL518</v>
      </c>
      <c r="N2028" s="172" t="s">
        <v>1580</v>
      </c>
      <c r="O2028" s="192" t="str">
        <f t="shared" si="61"/>
        <v>Bierutów_PL518</v>
      </c>
      <c r="P2028" s="193" t="s">
        <v>1707</v>
      </c>
      <c r="Q2028" s="193" t="s">
        <v>1668</v>
      </c>
      <c r="R2028" s="172">
        <v>0</v>
      </c>
      <c r="S2028" s="172" t="s">
        <v>80</v>
      </c>
    </row>
    <row r="2029" spans="13:19" s="133" customFormat="1" ht="12.75" hidden="1" x14ac:dyDescent="0.25">
      <c r="M2029" s="172" t="str">
        <f t="shared" si="62"/>
        <v>nie ubiegam sięDolnośląskieBogatynia_PL515</v>
      </c>
      <c r="N2029" s="172" t="s">
        <v>1580</v>
      </c>
      <c r="O2029" s="192" t="str">
        <f t="shared" si="61"/>
        <v>Bogatynia_PL515</v>
      </c>
      <c r="P2029" s="193" t="s">
        <v>1704</v>
      </c>
      <c r="Q2029" s="193" t="s">
        <v>1607</v>
      </c>
      <c r="R2029" s="172">
        <v>0</v>
      </c>
      <c r="S2029" s="172" t="s">
        <v>80</v>
      </c>
    </row>
    <row r="2030" spans="13:19" s="133" customFormat="1" ht="12.75" hidden="1" x14ac:dyDescent="0.25">
      <c r="M2030" s="172" t="str">
        <f t="shared" si="62"/>
        <v>nie ubiegam sięDolnośląskieBolesławiec_PL515</v>
      </c>
      <c r="N2030" s="172" t="s">
        <v>1580</v>
      </c>
      <c r="O2030" s="192" t="str">
        <f t="shared" si="61"/>
        <v>Bolesławiec_PL515</v>
      </c>
      <c r="P2030" s="193" t="s">
        <v>1704</v>
      </c>
      <c r="Q2030" s="193" t="s">
        <v>229</v>
      </c>
      <c r="R2030" s="172">
        <v>0</v>
      </c>
      <c r="S2030" s="172" t="s">
        <v>80</v>
      </c>
    </row>
    <row r="2031" spans="13:19" s="133" customFormat="1" ht="12.75" hidden="1" x14ac:dyDescent="0.25">
      <c r="M2031" s="172" t="str">
        <f t="shared" si="62"/>
        <v>nie ubiegam sięDolnośląskieBolków_PL515</v>
      </c>
      <c r="N2031" s="172" t="s">
        <v>1580</v>
      </c>
      <c r="O2031" s="192" t="str">
        <f t="shared" si="61"/>
        <v>Bolków_PL515</v>
      </c>
      <c r="P2031" s="193" t="s">
        <v>1704</v>
      </c>
      <c r="Q2031" s="193" t="s">
        <v>1585</v>
      </c>
      <c r="R2031" s="172">
        <v>0</v>
      </c>
      <c r="S2031" s="172" t="s">
        <v>80</v>
      </c>
    </row>
    <row r="2032" spans="13:19" s="133" customFormat="1" ht="12.75" hidden="1" x14ac:dyDescent="0.25">
      <c r="M2032" s="172" t="str">
        <f t="shared" si="62"/>
        <v>nie ubiegam sięDolnośląskieBorów_PL518</v>
      </c>
      <c r="N2032" s="172" t="s">
        <v>1580</v>
      </c>
      <c r="O2032" s="192" t="str">
        <f t="shared" si="61"/>
        <v>Borów_PL518</v>
      </c>
      <c r="P2032" s="193" t="s">
        <v>1707</v>
      </c>
      <c r="Q2032" s="193" t="s">
        <v>1677</v>
      </c>
      <c r="R2032" s="172">
        <v>0</v>
      </c>
      <c r="S2032" s="172" t="s">
        <v>80</v>
      </c>
    </row>
    <row r="2033" spans="13:19" s="133" customFormat="1" ht="12.75" hidden="1" x14ac:dyDescent="0.25">
      <c r="M2033" s="172" t="str">
        <f t="shared" si="62"/>
        <v>nie ubiegam sięDolnośląskieBrzeg Dolny_PL518</v>
      </c>
      <c r="N2033" s="172" t="s">
        <v>1580</v>
      </c>
      <c r="O2033" s="192" t="str">
        <f t="shared" si="61"/>
        <v>Brzeg Dolny_PL518</v>
      </c>
      <c r="P2033" s="193" t="s">
        <v>1707</v>
      </c>
      <c r="Q2033" s="193" t="s">
        <v>1693</v>
      </c>
      <c r="R2033" s="172">
        <v>0</v>
      </c>
      <c r="S2033" s="172" t="s">
        <v>80</v>
      </c>
    </row>
    <row r="2034" spans="13:19" s="133" customFormat="1" ht="12.75" hidden="1" x14ac:dyDescent="0.25">
      <c r="M2034" s="172" t="str">
        <f t="shared" si="62"/>
        <v>nie ubiegam sięDolnośląskieBystrzyca Kłodzka_PL517</v>
      </c>
      <c r="N2034" s="172" t="s">
        <v>1580</v>
      </c>
      <c r="O2034" s="192" t="str">
        <f t="shared" si="61"/>
        <v>Bystrzyca Kłodzka_PL517</v>
      </c>
      <c r="P2034" s="193" t="s">
        <v>1706</v>
      </c>
      <c r="Q2034" s="193" t="s">
        <v>1641</v>
      </c>
      <c r="R2034" s="172">
        <v>0</v>
      </c>
      <c r="S2034" s="172" t="s">
        <v>80</v>
      </c>
    </row>
    <row r="2035" spans="13:19" s="133" customFormat="1" ht="12.75" hidden="1" x14ac:dyDescent="0.25">
      <c r="M2035" s="172" t="str">
        <f t="shared" si="62"/>
        <v>nie ubiegam sięDolnośląskieChocianów_PL516</v>
      </c>
      <c r="N2035" s="172" t="s">
        <v>1580</v>
      </c>
      <c r="O2035" s="192" t="str">
        <f t="shared" si="61"/>
        <v>Chocianów_PL516</v>
      </c>
      <c r="P2035" s="193" t="s">
        <v>1705</v>
      </c>
      <c r="Q2035" s="193" t="s">
        <v>1633</v>
      </c>
      <c r="R2035" s="172">
        <v>0</v>
      </c>
      <c r="S2035" s="172" t="s">
        <v>80</v>
      </c>
    </row>
    <row r="2036" spans="13:19" s="133" customFormat="1" ht="12.75" hidden="1" x14ac:dyDescent="0.25">
      <c r="M2036" s="172" t="str">
        <f t="shared" si="62"/>
        <v>nie ubiegam sięDolnośląskieChojnów_PL516</v>
      </c>
      <c r="N2036" s="172" t="s">
        <v>1580</v>
      </c>
      <c r="O2036" s="192" t="str">
        <f t="shared" si="61"/>
        <v>Chojnów_PL516</v>
      </c>
      <c r="P2036" s="193" t="s">
        <v>1705</v>
      </c>
      <c r="Q2036" s="193" t="s">
        <v>1623</v>
      </c>
      <c r="R2036" s="172">
        <v>0</v>
      </c>
      <c r="S2036" s="172" t="s">
        <v>80</v>
      </c>
    </row>
    <row r="2037" spans="13:19" s="133" customFormat="1" ht="12.75" hidden="1" x14ac:dyDescent="0.25">
      <c r="M2037" s="172" t="str">
        <f t="shared" si="62"/>
        <v>nie ubiegam sięDolnośląskieCiepłowody_PL517</v>
      </c>
      <c r="N2037" s="172" t="s">
        <v>1580</v>
      </c>
      <c r="O2037" s="192" t="str">
        <f t="shared" si="61"/>
        <v>Ciepłowody_PL517</v>
      </c>
      <c r="P2037" s="193" t="s">
        <v>1706</v>
      </c>
      <c r="Q2037" s="193" t="s">
        <v>1659</v>
      </c>
      <c r="R2037" s="172">
        <v>0</v>
      </c>
      <c r="S2037" s="172" t="s">
        <v>80</v>
      </c>
    </row>
    <row r="2038" spans="13:19" s="133" customFormat="1" ht="12.75" hidden="1" x14ac:dyDescent="0.25">
      <c r="M2038" s="172" t="str">
        <f t="shared" si="62"/>
        <v>nie ubiegam sięDolnośląskieCieszków_PL518</v>
      </c>
      <c r="N2038" s="172" t="s">
        <v>1580</v>
      </c>
      <c r="O2038" s="192" t="str">
        <f t="shared" si="61"/>
        <v>Cieszków_PL518</v>
      </c>
      <c r="P2038" s="193" t="s">
        <v>1707</v>
      </c>
      <c r="Q2038" s="193" t="s">
        <v>1665</v>
      </c>
      <c r="R2038" s="172">
        <v>0</v>
      </c>
      <c r="S2038" s="172" t="s">
        <v>80</v>
      </c>
    </row>
    <row r="2039" spans="13:19" s="133" customFormat="1" ht="12.75" hidden="1" x14ac:dyDescent="0.25">
      <c r="M2039" s="172" t="str">
        <f t="shared" si="62"/>
        <v>nie ubiegam sięDolnośląskieCzarny Bór_PL517</v>
      </c>
      <c r="N2039" s="172" t="s">
        <v>1580</v>
      </c>
      <c r="O2039" s="192" t="str">
        <f t="shared" si="61"/>
        <v>Czarny Bór_PL517</v>
      </c>
      <c r="P2039" s="193" t="s">
        <v>1706</v>
      </c>
      <c r="Q2039" s="193" t="s">
        <v>1654</v>
      </c>
      <c r="R2039" s="172">
        <v>0</v>
      </c>
      <c r="S2039" s="172" t="s">
        <v>80</v>
      </c>
    </row>
    <row r="2040" spans="13:19" s="133" customFormat="1" ht="12.75" hidden="1" x14ac:dyDescent="0.25">
      <c r="M2040" s="172" t="str">
        <f t="shared" si="62"/>
        <v>nie ubiegam sięDolnośląskieCzernica_PL518</v>
      </c>
      <c r="N2040" s="172" t="s">
        <v>1580</v>
      </c>
      <c r="O2040" s="192" t="str">
        <f t="shared" si="61"/>
        <v>Czernica_PL518</v>
      </c>
      <c r="P2040" s="193" t="s">
        <v>1707</v>
      </c>
      <c r="Q2040" s="193" t="s">
        <v>1696</v>
      </c>
      <c r="R2040" s="172">
        <v>0</v>
      </c>
      <c r="S2040" s="172" t="s">
        <v>80</v>
      </c>
    </row>
    <row r="2041" spans="13:19" s="133" customFormat="1" ht="12.75" hidden="1" x14ac:dyDescent="0.25">
      <c r="M2041" s="172" t="str">
        <f t="shared" si="62"/>
        <v>nie ubiegam sięDolnośląskieDługołęka_PL518</v>
      </c>
      <c r="N2041" s="172" t="s">
        <v>1580</v>
      </c>
      <c r="O2041" s="192" t="str">
        <f t="shared" si="61"/>
        <v>Długołęka_PL518</v>
      </c>
      <c r="P2041" s="193" t="s">
        <v>1707</v>
      </c>
      <c r="Q2041" s="193" t="s">
        <v>1697</v>
      </c>
      <c r="R2041" s="172">
        <v>0</v>
      </c>
      <c r="S2041" s="172" t="s">
        <v>80</v>
      </c>
    </row>
    <row r="2042" spans="13:19" s="133" customFormat="1" ht="12.75" hidden="1" x14ac:dyDescent="0.25">
      <c r="M2042" s="172" t="str">
        <f t="shared" si="62"/>
        <v>nie ubiegam sięDolnośląskieDobromierz_PL517</v>
      </c>
      <c r="N2042" s="172" t="s">
        <v>1580</v>
      </c>
      <c r="O2042" s="192" t="str">
        <f t="shared" si="61"/>
        <v>Dobromierz_PL517</v>
      </c>
      <c r="P2042" s="193" t="s">
        <v>1706</v>
      </c>
      <c r="Q2042" s="193" t="s">
        <v>1649</v>
      </c>
      <c r="R2042" s="172">
        <v>0</v>
      </c>
      <c r="S2042" s="172" t="s">
        <v>80</v>
      </c>
    </row>
    <row r="2043" spans="13:19" s="133" customFormat="1" ht="12.75" hidden="1" x14ac:dyDescent="0.25">
      <c r="M2043" s="172" t="str">
        <f t="shared" si="62"/>
        <v>nie ubiegam sięDolnośląskieDobroszyce_PL518</v>
      </c>
      <c r="N2043" s="172" t="s">
        <v>1580</v>
      </c>
      <c r="O2043" s="192" t="str">
        <f t="shared" si="61"/>
        <v>Dobroszyce_PL518</v>
      </c>
      <c r="P2043" s="193" t="s">
        <v>1707</v>
      </c>
      <c r="Q2043" s="193" t="s">
        <v>1669</v>
      </c>
      <c r="R2043" s="172">
        <v>0</v>
      </c>
      <c r="S2043" s="172" t="s">
        <v>80</v>
      </c>
    </row>
    <row r="2044" spans="13:19" s="133" customFormat="1" ht="12.75" hidden="1" x14ac:dyDescent="0.25">
      <c r="M2044" s="172" t="str">
        <f t="shared" si="62"/>
        <v>nie ubiegam sięDolnośląskieDomaniów_PL518</v>
      </c>
      <c r="N2044" s="172" t="s">
        <v>1580</v>
      </c>
      <c r="O2044" s="192" t="str">
        <f t="shared" si="61"/>
        <v>Domaniów_PL518</v>
      </c>
      <c r="P2044" s="193" t="s">
        <v>1707</v>
      </c>
      <c r="Q2044" s="193" t="s">
        <v>1674</v>
      </c>
      <c r="R2044" s="172">
        <v>0</v>
      </c>
      <c r="S2044" s="172" t="s">
        <v>80</v>
      </c>
    </row>
    <row r="2045" spans="13:19" s="133" customFormat="1" ht="12.75" hidden="1" x14ac:dyDescent="0.25">
      <c r="M2045" s="172" t="str">
        <f t="shared" si="62"/>
        <v>nie ubiegam sięDolnośląskieDziadowa Kłoda_PL518</v>
      </c>
      <c r="N2045" s="172" t="s">
        <v>1580</v>
      </c>
      <c r="O2045" s="192" t="str">
        <f t="shared" si="61"/>
        <v>Dziadowa Kłoda_PL518</v>
      </c>
      <c r="P2045" s="193" t="s">
        <v>1707</v>
      </c>
      <c r="Q2045" s="193" t="s">
        <v>1670</v>
      </c>
      <c r="R2045" s="172">
        <v>0</v>
      </c>
      <c r="S2045" s="172" t="s">
        <v>80</v>
      </c>
    </row>
    <row r="2046" spans="13:19" s="133" customFormat="1" ht="12.75" hidden="1" x14ac:dyDescent="0.25">
      <c r="M2046" s="172" t="str">
        <f t="shared" si="62"/>
        <v>nie ubiegam sięDolnośląskieDzierżoniów_PL517</v>
      </c>
      <c r="N2046" s="172" t="s">
        <v>1580</v>
      </c>
      <c r="O2046" s="192" t="str">
        <f t="shared" si="61"/>
        <v>Dzierżoniów_PL517</v>
      </c>
      <c r="P2046" s="193" t="s">
        <v>1706</v>
      </c>
      <c r="Q2046" s="193" t="s">
        <v>1638</v>
      </c>
      <c r="R2046" s="172">
        <v>0</v>
      </c>
      <c r="S2046" s="172" t="s">
        <v>80</v>
      </c>
    </row>
    <row r="2047" spans="13:19" s="133" customFormat="1" ht="12.75" hidden="1" x14ac:dyDescent="0.25">
      <c r="M2047" s="172" t="str">
        <f t="shared" si="62"/>
        <v>nie ubiegam sięDolnośląskieGaworzyce_PL516</v>
      </c>
      <c r="N2047" s="172" t="s">
        <v>1580</v>
      </c>
      <c r="O2047" s="192" t="str">
        <f t="shared" si="61"/>
        <v>Gaworzyce_PL516</v>
      </c>
      <c r="P2047" s="193" t="s">
        <v>1705</v>
      </c>
      <c r="Q2047" s="193" t="s">
        <v>1634</v>
      </c>
      <c r="R2047" s="172">
        <v>0</v>
      </c>
      <c r="S2047" s="172" t="s">
        <v>80</v>
      </c>
    </row>
    <row r="2048" spans="13:19" s="133" customFormat="1" ht="12.75" hidden="1" x14ac:dyDescent="0.25">
      <c r="M2048" s="172" t="str">
        <f t="shared" si="62"/>
        <v>nie ubiegam sięDolnośląskieGóra_PL516</v>
      </c>
      <c r="N2048" s="172" t="s">
        <v>1580</v>
      </c>
      <c r="O2048" s="192" t="str">
        <f t="shared" si="61"/>
        <v>Góra_PL516</v>
      </c>
      <c r="P2048" s="193" t="s">
        <v>1705</v>
      </c>
      <c r="Q2048" s="193" t="s">
        <v>1620</v>
      </c>
      <c r="R2048" s="172">
        <v>0</v>
      </c>
      <c r="S2048" s="172" t="s">
        <v>80</v>
      </c>
    </row>
    <row r="2049" spans="13:19" s="133" customFormat="1" ht="12.75" hidden="1" x14ac:dyDescent="0.25">
      <c r="M2049" s="172" t="str">
        <f t="shared" si="62"/>
        <v>nie ubiegam sięDolnośląskieGrębocice_PL516</v>
      </c>
      <c r="N2049" s="172" t="s">
        <v>1580</v>
      </c>
      <c r="O2049" s="192" t="str">
        <f t="shared" si="61"/>
        <v>Grębocice_PL516</v>
      </c>
      <c r="P2049" s="193" t="s">
        <v>1705</v>
      </c>
      <c r="Q2049" s="193" t="s">
        <v>1635</v>
      </c>
      <c r="R2049" s="172">
        <v>0</v>
      </c>
      <c r="S2049" s="172" t="s">
        <v>80</v>
      </c>
    </row>
    <row r="2050" spans="13:19" s="133" customFormat="1" ht="12.75" hidden="1" x14ac:dyDescent="0.25">
      <c r="M2050" s="172" t="str">
        <f t="shared" si="62"/>
        <v>nie ubiegam sięDolnośląskieGromadka_PL515</v>
      </c>
      <c r="N2050" s="172" t="s">
        <v>1580</v>
      </c>
      <c r="O2050" s="192" t="str">
        <f t="shared" si="61"/>
        <v>Gromadka_PL515</v>
      </c>
      <c r="P2050" s="193" t="s">
        <v>1704</v>
      </c>
      <c r="Q2050" s="193" t="s">
        <v>1581</v>
      </c>
      <c r="R2050" s="172">
        <v>0</v>
      </c>
      <c r="S2050" s="172" t="s">
        <v>80</v>
      </c>
    </row>
    <row r="2051" spans="13:19" s="133" customFormat="1" ht="12.75" hidden="1" x14ac:dyDescent="0.25">
      <c r="M2051" s="172" t="str">
        <f t="shared" si="62"/>
        <v>nie ubiegam sięDolnośląskieJanowice Wielkie_PL515</v>
      </c>
      <c r="N2051" s="172" t="s">
        <v>1580</v>
      </c>
      <c r="O2051" s="192" t="str">
        <f t="shared" si="61"/>
        <v>Janowice Wielkie_PL515</v>
      </c>
      <c r="P2051" s="193" t="s">
        <v>1704</v>
      </c>
      <c r="Q2051" s="193" t="s">
        <v>1590</v>
      </c>
      <c r="R2051" s="172">
        <v>0</v>
      </c>
      <c r="S2051" s="172" t="s">
        <v>80</v>
      </c>
    </row>
    <row r="2052" spans="13:19" s="133" customFormat="1" ht="12.75" hidden="1" x14ac:dyDescent="0.25">
      <c r="M2052" s="172" t="str">
        <f t="shared" si="62"/>
        <v>nie ubiegam sięDolnośląskieJaworzyna Śląska_PL517</v>
      </c>
      <c r="N2052" s="172" t="s">
        <v>1580</v>
      </c>
      <c r="O2052" s="192" t="str">
        <f t="shared" si="61"/>
        <v>Jaworzyna Śląska_PL517</v>
      </c>
      <c r="P2052" s="193" t="s">
        <v>1706</v>
      </c>
      <c r="Q2052" s="193" t="s">
        <v>1650</v>
      </c>
      <c r="R2052" s="172">
        <v>0</v>
      </c>
      <c r="S2052" s="172" t="s">
        <v>80</v>
      </c>
    </row>
    <row r="2053" spans="13:19" s="133" customFormat="1" ht="12.75" hidden="1" x14ac:dyDescent="0.25">
      <c r="M2053" s="172" t="str">
        <f t="shared" si="62"/>
        <v>nie ubiegam sięDolnośląskieJelcz-Laskowice_PL518</v>
      </c>
      <c r="N2053" s="172" t="s">
        <v>1580</v>
      </c>
      <c r="O2053" s="192" t="str">
        <f t="shared" ref="O2053:O2116" si="63">Q2053&amp;P2053</f>
        <v>Jelcz-Laskowice_PL518</v>
      </c>
      <c r="P2053" s="193" t="s">
        <v>1707</v>
      </c>
      <c r="Q2053" s="193" t="s">
        <v>1675</v>
      </c>
      <c r="R2053" s="172">
        <v>0</v>
      </c>
      <c r="S2053" s="172" t="s">
        <v>80</v>
      </c>
    </row>
    <row r="2054" spans="13:19" s="133" customFormat="1" ht="12.75" hidden="1" x14ac:dyDescent="0.25">
      <c r="M2054" s="172" t="str">
        <f t="shared" ref="M2054:M2117" si="64">S2054&amp;N2054&amp;O2054</f>
        <v>nie ubiegam sięDolnośląskieJemielno_PL516</v>
      </c>
      <c r="N2054" s="172" t="s">
        <v>1580</v>
      </c>
      <c r="O2054" s="192" t="str">
        <f t="shared" si="63"/>
        <v>Jemielno_PL516</v>
      </c>
      <c r="P2054" s="193" t="s">
        <v>1705</v>
      </c>
      <c r="Q2054" s="193" t="s">
        <v>1621</v>
      </c>
      <c r="R2054" s="172">
        <v>0</v>
      </c>
      <c r="S2054" s="172" t="s">
        <v>80</v>
      </c>
    </row>
    <row r="2055" spans="13:19" s="133" customFormat="1" ht="12.75" hidden="1" x14ac:dyDescent="0.25">
      <c r="M2055" s="172" t="str">
        <f t="shared" si="64"/>
        <v>nie ubiegam sięDolnośląskieJerzmanowa_PL516</v>
      </c>
      <c r="N2055" s="172" t="s">
        <v>1580</v>
      </c>
      <c r="O2055" s="192" t="str">
        <f t="shared" si="63"/>
        <v>Jerzmanowa_PL516</v>
      </c>
      <c r="P2055" s="193" t="s">
        <v>1705</v>
      </c>
      <c r="Q2055" s="193" t="s">
        <v>1616</v>
      </c>
      <c r="R2055" s="172">
        <v>0</v>
      </c>
      <c r="S2055" s="172" t="s">
        <v>80</v>
      </c>
    </row>
    <row r="2056" spans="13:19" s="133" customFormat="1" ht="12.75" hidden="1" x14ac:dyDescent="0.25">
      <c r="M2056" s="172" t="str">
        <f t="shared" si="64"/>
        <v>nie ubiegam sięDolnośląskieJeżów Sudecki_PL515</v>
      </c>
      <c r="N2056" s="172" t="s">
        <v>1580</v>
      </c>
      <c r="O2056" s="192" t="str">
        <f t="shared" si="63"/>
        <v>Jeżów Sudecki_PL515</v>
      </c>
      <c r="P2056" s="193" t="s">
        <v>1704</v>
      </c>
      <c r="Q2056" s="193" t="s">
        <v>1591</v>
      </c>
      <c r="R2056" s="172">
        <v>0</v>
      </c>
      <c r="S2056" s="172" t="s">
        <v>80</v>
      </c>
    </row>
    <row r="2057" spans="13:19" s="133" customFormat="1" ht="12.75" hidden="1" x14ac:dyDescent="0.25">
      <c r="M2057" s="172" t="str">
        <f t="shared" si="64"/>
        <v>nie ubiegam sięDolnośląskieJordanów Śląski_PL518</v>
      </c>
      <c r="N2057" s="172" t="s">
        <v>1580</v>
      </c>
      <c r="O2057" s="192" t="str">
        <f t="shared" si="63"/>
        <v>Jordanów Śląski_PL518</v>
      </c>
      <c r="P2057" s="193" t="s">
        <v>1707</v>
      </c>
      <c r="Q2057" s="193" t="s">
        <v>1698</v>
      </c>
      <c r="R2057" s="172">
        <v>0</v>
      </c>
      <c r="S2057" s="172" t="s">
        <v>80</v>
      </c>
    </row>
    <row r="2058" spans="13:19" s="133" customFormat="1" ht="12.75" hidden="1" x14ac:dyDescent="0.25">
      <c r="M2058" s="172" t="str">
        <f t="shared" si="64"/>
        <v>nie ubiegam sięDolnośląskieKamieniec Ząbkowicki_PL517</v>
      </c>
      <c r="N2058" s="172" t="s">
        <v>1580</v>
      </c>
      <c r="O2058" s="192" t="str">
        <f t="shared" si="63"/>
        <v>Kamieniec Ząbkowicki_PL517</v>
      </c>
      <c r="P2058" s="193" t="s">
        <v>1706</v>
      </c>
      <c r="Q2058" s="193" t="s">
        <v>1660</v>
      </c>
      <c r="R2058" s="172">
        <v>0</v>
      </c>
      <c r="S2058" s="172" t="s">
        <v>80</v>
      </c>
    </row>
    <row r="2059" spans="13:19" s="133" customFormat="1" ht="12.75" hidden="1" x14ac:dyDescent="0.25">
      <c r="M2059" s="172" t="str">
        <f t="shared" si="64"/>
        <v>nie ubiegam sięDolnośląskieKamienna Góra_PL515</v>
      </c>
      <c r="N2059" s="172" t="s">
        <v>1580</v>
      </c>
      <c r="O2059" s="192" t="str">
        <f t="shared" si="63"/>
        <v>Kamienna Góra_PL515</v>
      </c>
      <c r="P2059" s="193" t="s">
        <v>1704</v>
      </c>
      <c r="Q2059" s="193" t="s">
        <v>1595</v>
      </c>
      <c r="R2059" s="172">
        <v>0</v>
      </c>
      <c r="S2059" s="172" t="s">
        <v>80</v>
      </c>
    </row>
    <row r="2060" spans="13:19" s="133" customFormat="1" ht="12.75" hidden="1" x14ac:dyDescent="0.25">
      <c r="M2060" s="172" t="str">
        <f t="shared" si="64"/>
        <v>nie ubiegam sięDolnośląskieKąty Wrocławskie_PL518</v>
      </c>
      <c r="N2060" s="172" t="s">
        <v>1580</v>
      </c>
      <c r="O2060" s="192" t="str">
        <f t="shared" si="63"/>
        <v>Kąty Wrocławskie_PL518</v>
      </c>
      <c r="P2060" s="193" t="s">
        <v>1707</v>
      </c>
      <c r="Q2060" s="193" t="s">
        <v>1699</v>
      </c>
      <c r="R2060" s="172">
        <v>0</v>
      </c>
      <c r="S2060" s="172" t="s">
        <v>80</v>
      </c>
    </row>
    <row r="2061" spans="13:19" s="133" customFormat="1" ht="12.75" hidden="1" x14ac:dyDescent="0.25">
      <c r="M2061" s="172" t="str">
        <f t="shared" si="64"/>
        <v>nie ubiegam sięDolnośląskieKłodzko_PL517</v>
      </c>
      <c r="N2061" s="172" t="s">
        <v>1580</v>
      </c>
      <c r="O2061" s="192" t="str">
        <f t="shared" si="63"/>
        <v>Kłodzko_PL517</v>
      </c>
      <c r="P2061" s="193" t="s">
        <v>1706</v>
      </c>
      <c r="Q2061" s="193" t="s">
        <v>1642</v>
      </c>
      <c r="R2061" s="172">
        <v>0</v>
      </c>
      <c r="S2061" s="172" t="s">
        <v>80</v>
      </c>
    </row>
    <row r="2062" spans="13:19" s="133" customFormat="1" ht="12.75" hidden="1" x14ac:dyDescent="0.25">
      <c r="M2062" s="172" t="str">
        <f t="shared" si="64"/>
        <v>nie ubiegam sięDolnośląskieKobierzyce_PL518</v>
      </c>
      <c r="N2062" s="172" t="s">
        <v>1580</v>
      </c>
      <c r="O2062" s="192" t="str">
        <f t="shared" si="63"/>
        <v>Kobierzyce_PL518</v>
      </c>
      <c r="P2062" s="193" t="s">
        <v>1707</v>
      </c>
      <c r="Q2062" s="193" t="s">
        <v>1700</v>
      </c>
      <c r="R2062" s="172">
        <v>0</v>
      </c>
      <c r="S2062" s="172" t="s">
        <v>80</v>
      </c>
    </row>
    <row r="2063" spans="13:19" s="133" customFormat="1" ht="12.75" hidden="1" x14ac:dyDescent="0.25">
      <c r="M2063" s="172" t="str">
        <f t="shared" si="64"/>
        <v>nie ubiegam sięDolnośląskieKondratowice_PL518</v>
      </c>
      <c r="N2063" s="172" t="s">
        <v>1580</v>
      </c>
      <c r="O2063" s="192" t="str">
        <f t="shared" si="63"/>
        <v>Kondratowice_PL518</v>
      </c>
      <c r="P2063" s="193" t="s">
        <v>1707</v>
      </c>
      <c r="Q2063" s="193" t="s">
        <v>1678</v>
      </c>
      <c r="R2063" s="172">
        <v>0</v>
      </c>
      <c r="S2063" s="172" t="s">
        <v>80</v>
      </c>
    </row>
    <row r="2064" spans="13:19" s="133" customFormat="1" ht="12.75" hidden="1" x14ac:dyDescent="0.25">
      <c r="M2064" s="172" t="str">
        <f t="shared" si="64"/>
        <v>nie ubiegam sięDolnośląskieKostomłoty_PL518</v>
      </c>
      <c r="N2064" s="172" t="s">
        <v>1580</v>
      </c>
      <c r="O2064" s="192" t="str">
        <f t="shared" si="63"/>
        <v>Kostomłoty_PL518</v>
      </c>
      <c r="P2064" s="193" t="s">
        <v>1707</v>
      </c>
      <c r="Q2064" s="193" t="s">
        <v>1682</v>
      </c>
      <c r="R2064" s="172">
        <v>0</v>
      </c>
      <c r="S2064" s="172" t="s">
        <v>80</v>
      </c>
    </row>
    <row r="2065" spans="13:19" s="133" customFormat="1" ht="12.75" hidden="1" x14ac:dyDescent="0.25">
      <c r="M2065" s="172" t="str">
        <f t="shared" si="64"/>
        <v>nie ubiegam sięDolnośląskieKotla_PL516</v>
      </c>
      <c r="N2065" s="172" t="s">
        <v>1580</v>
      </c>
      <c r="O2065" s="192" t="str">
        <f t="shared" si="63"/>
        <v>Kotla_PL516</v>
      </c>
      <c r="P2065" s="193" t="s">
        <v>1705</v>
      </c>
      <c r="Q2065" s="193" t="s">
        <v>1617</v>
      </c>
      <c r="R2065" s="172">
        <v>0</v>
      </c>
      <c r="S2065" s="172" t="s">
        <v>80</v>
      </c>
    </row>
    <row r="2066" spans="13:19" s="133" customFormat="1" ht="12.75" hidden="1" x14ac:dyDescent="0.25">
      <c r="M2066" s="172" t="str">
        <f t="shared" si="64"/>
        <v>nie ubiegam sięDolnośląskieKrośnice_PL518</v>
      </c>
      <c r="N2066" s="172" t="s">
        <v>1580</v>
      </c>
      <c r="O2066" s="192" t="str">
        <f t="shared" si="63"/>
        <v>Krośnice_PL518</v>
      </c>
      <c r="P2066" s="193" t="s">
        <v>1707</v>
      </c>
      <c r="Q2066" s="193" t="s">
        <v>1666</v>
      </c>
      <c r="R2066" s="172">
        <v>0</v>
      </c>
      <c r="S2066" s="172" t="s">
        <v>80</v>
      </c>
    </row>
    <row r="2067" spans="13:19" s="133" customFormat="1" ht="12.75" hidden="1" x14ac:dyDescent="0.25">
      <c r="M2067" s="172" t="str">
        <f t="shared" si="64"/>
        <v>nie ubiegam sięDolnośląskieKrotoszyce_PL516</v>
      </c>
      <c r="N2067" s="172" t="s">
        <v>1580</v>
      </c>
      <c r="O2067" s="192" t="str">
        <f t="shared" si="63"/>
        <v>Krotoszyce_PL516</v>
      </c>
      <c r="P2067" s="193" t="s">
        <v>1705</v>
      </c>
      <c r="Q2067" s="193" t="s">
        <v>1624</v>
      </c>
      <c r="R2067" s="172">
        <v>0</v>
      </c>
      <c r="S2067" s="172" t="s">
        <v>80</v>
      </c>
    </row>
    <row r="2068" spans="13:19" s="133" customFormat="1" ht="12.75" hidden="1" x14ac:dyDescent="0.25">
      <c r="M2068" s="172" t="str">
        <f t="shared" si="64"/>
        <v>nie ubiegam sięDolnośląskieKunice_PL516</v>
      </c>
      <c r="N2068" s="172" t="s">
        <v>1580</v>
      </c>
      <c r="O2068" s="192" t="str">
        <f t="shared" si="63"/>
        <v>Kunice_PL516</v>
      </c>
      <c r="P2068" s="193" t="s">
        <v>1705</v>
      </c>
      <c r="Q2068" s="193" t="s">
        <v>1625</v>
      </c>
      <c r="R2068" s="172">
        <v>0</v>
      </c>
      <c r="S2068" s="172" t="s">
        <v>80</v>
      </c>
    </row>
    <row r="2069" spans="13:19" s="133" customFormat="1" ht="12.75" hidden="1" x14ac:dyDescent="0.25">
      <c r="M2069" s="172" t="str">
        <f t="shared" si="64"/>
        <v>nie ubiegam sięDolnośląskieLądek-Zdrój_PL517</v>
      </c>
      <c r="N2069" s="172" t="s">
        <v>1580</v>
      </c>
      <c r="O2069" s="192" t="str">
        <f t="shared" si="63"/>
        <v>Lądek-Zdrój_PL517</v>
      </c>
      <c r="P2069" s="193" t="s">
        <v>1706</v>
      </c>
      <c r="Q2069" s="193" t="s">
        <v>1643</v>
      </c>
      <c r="R2069" s="172">
        <v>0</v>
      </c>
      <c r="S2069" s="172" t="s">
        <v>80</v>
      </c>
    </row>
    <row r="2070" spans="13:19" s="133" customFormat="1" ht="12.75" hidden="1" x14ac:dyDescent="0.25">
      <c r="M2070" s="172" t="str">
        <f t="shared" si="64"/>
        <v>nie ubiegam sięDolnośląskieLegnickie Pole_PL516</v>
      </c>
      <c r="N2070" s="172" t="s">
        <v>1580</v>
      </c>
      <c r="O2070" s="192" t="str">
        <f t="shared" si="63"/>
        <v>Legnickie Pole_PL516</v>
      </c>
      <c r="P2070" s="193" t="s">
        <v>1705</v>
      </c>
      <c r="Q2070" s="193" t="s">
        <v>1626</v>
      </c>
      <c r="R2070" s="172">
        <v>0</v>
      </c>
      <c r="S2070" s="172" t="s">
        <v>80</v>
      </c>
    </row>
    <row r="2071" spans="13:19" s="133" customFormat="1" ht="12.75" hidden="1" x14ac:dyDescent="0.25">
      <c r="M2071" s="172" t="str">
        <f t="shared" si="64"/>
        <v>nie ubiegam sięDolnośląskieLeśna_PL515</v>
      </c>
      <c r="N2071" s="172" t="s">
        <v>1580</v>
      </c>
      <c r="O2071" s="192" t="str">
        <f t="shared" si="63"/>
        <v>Leśna_PL515</v>
      </c>
      <c r="P2071" s="193" t="s">
        <v>1704</v>
      </c>
      <c r="Q2071" s="193" t="s">
        <v>1598</v>
      </c>
      <c r="R2071" s="172">
        <v>0</v>
      </c>
      <c r="S2071" s="172" t="s">
        <v>80</v>
      </c>
    </row>
    <row r="2072" spans="13:19" s="133" customFormat="1" ht="12.75" hidden="1" x14ac:dyDescent="0.25">
      <c r="M2072" s="172" t="str">
        <f t="shared" si="64"/>
        <v>nie ubiegam sięDolnośląskieLewin Kłodzki_PL517</v>
      </c>
      <c r="N2072" s="172" t="s">
        <v>1580</v>
      </c>
      <c r="O2072" s="192" t="str">
        <f t="shared" si="63"/>
        <v>Lewin Kłodzki_PL517</v>
      </c>
      <c r="P2072" s="193" t="s">
        <v>1706</v>
      </c>
      <c r="Q2072" s="193" t="s">
        <v>1644</v>
      </c>
      <c r="R2072" s="172">
        <v>0</v>
      </c>
      <c r="S2072" s="172" t="s">
        <v>80</v>
      </c>
    </row>
    <row r="2073" spans="13:19" s="133" customFormat="1" ht="12.75" hidden="1" x14ac:dyDescent="0.25">
      <c r="M2073" s="172" t="str">
        <f t="shared" si="64"/>
        <v>nie ubiegam sięDolnośląskieLubań_PL515</v>
      </c>
      <c r="N2073" s="172" t="s">
        <v>1580</v>
      </c>
      <c r="O2073" s="192" t="str">
        <f t="shared" si="63"/>
        <v>Lubań_PL515</v>
      </c>
      <c r="P2073" s="193" t="s">
        <v>1704</v>
      </c>
      <c r="Q2073" s="193" t="s">
        <v>1599</v>
      </c>
      <c r="R2073" s="172">
        <v>0</v>
      </c>
      <c r="S2073" s="172" t="s">
        <v>80</v>
      </c>
    </row>
    <row r="2074" spans="13:19" s="133" customFormat="1" ht="12.75" hidden="1" x14ac:dyDescent="0.25">
      <c r="M2074" s="172" t="str">
        <f t="shared" si="64"/>
        <v>nie ubiegam sięDolnośląskieLubawka_PL515</v>
      </c>
      <c r="N2074" s="172" t="s">
        <v>1580</v>
      </c>
      <c r="O2074" s="192" t="str">
        <f t="shared" si="63"/>
        <v>Lubawka_PL515</v>
      </c>
      <c r="P2074" s="193" t="s">
        <v>1704</v>
      </c>
      <c r="Q2074" s="193" t="s">
        <v>1596</v>
      </c>
      <c r="R2074" s="172">
        <v>0</v>
      </c>
      <c r="S2074" s="172" t="s">
        <v>80</v>
      </c>
    </row>
    <row r="2075" spans="13:19" s="133" customFormat="1" ht="12.75" hidden="1" x14ac:dyDescent="0.25">
      <c r="M2075" s="172" t="str">
        <f t="shared" si="64"/>
        <v>nie ubiegam sięDolnośląskieLubin_PL516</v>
      </c>
      <c r="N2075" s="172" t="s">
        <v>1580</v>
      </c>
      <c r="O2075" s="192" t="str">
        <f t="shared" si="63"/>
        <v>Lubin_PL516</v>
      </c>
      <c r="P2075" s="193" t="s">
        <v>1705</v>
      </c>
      <c r="Q2075" s="193" t="s">
        <v>1630</v>
      </c>
      <c r="R2075" s="172">
        <v>0</v>
      </c>
      <c r="S2075" s="172" t="s">
        <v>80</v>
      </c>
    </row>
    <row r="2076" spans="13:19" s="133" customFormat="1" ht="12.75" hidden="1" x14ac:dyDescent="0.25">
      <c r="M2076" s="172" t="str">
        <f t="shared" si="64"/>
        <v>nie ubiegam sięDolnośląskieLubomierz_PL515</v>
      </c>
      <c r="N2076" s="172" t="s">
        <v>1580</v>
      </c>
      <c r="O2076" s="192" t="str">
        <f t="shared" si="63"/>
        <v>Lubomierz_PL515</v>
      </c>
      <c r="P2076" s="193" t="s">
        <v>1704</v>
      </c>
      <c r="Q2076" s="193" t="s">
        <v>1602</v>
      </c>
      <c r="R2076" s="172">
        <v>0</v>
      </c>
      <c r="S2076" s="172" t="s">
        <v>80</v>
      </c>
    </row>
    <row r="2077" spans="13:19" s="133" customFormat="1" ht="12.75" hidden="1" x14ac:dyDescent="0.25">
      <c r="M2077" s="172" t="str">
        <f t="shared" si="64"/>
        <v>nie ubiegam sięDolnośląskieLwówek Śląski_PL515</v>
      </c>
      <c r="N2077" s="172" t="s">
        <v>1580</v>
      </c>
      <c r="O2077" s="192" t="str">
        <f t="shared" si="63"/>
        <v>Lwówek Śląski_PL515</v>
      </c>
      <c r="P2077" s="193" t="s">
        <v>1704</v>
      </c>
      <c r="Q2077" s="193" t="s">
        <v>1603</v>
      </c>
      <c r="R2077" s="172">
        <v>0</v>
      </c>
      <c r="S2077" s="172" t="s">
        <v>80</v>
      </c>
    </row>
    <row r="2078" spans="13:19" s="133" customFormat="1" ht="12.75" hidden="1" x14ac:dyDescent="0.25">
      <c r="M2078" s="172" t="str">
        <f t="shared" si="64"/>
        <v>nie ubiegam sięDolnośląskieŁagiewniki_PL517</v>
      </c>
      <c r="N2078" s="172" t="s">
        <v>1580</v>
      </c>
      <c r="O2078" s="192" t="str">
        <f t="shared" si="63"/>
        <v>Łagiewniki_PL517</v>
      </c>
      <c r="P2078" s="193" t="s">
        <v>1706</v>
      </c>
      <c r="Q2078" s="193" t="s">
        <v>1639</v>
      </c>
      <c r="R2078" s="172">
        <v>0</v>
      </c>
      <c r="S2078" s="172" t="s">
        <v>80</v>
      </c>
    </row>
    <row r="2079" spans="13:19" s="133" customFormat="1" ht="12.75" hidden="1" x14ac:dyDescent="0.25">
      <c r="M2079" s="172" t="str">
        <f t="shared" si="64"/>
        <v>nie ubiegam sięDolnośląskieMalczyce_PL518</v>
      </c>
      <c r="N2079" s="172" t="s">
        <v>1580</v>
      </c>
      <c r="O2079" s="192" t="str">
        <f t="shared" si="63"/>
        <v>Malczyce_PL518</v>
      </c>
      <c r="P2079" s="193" t="s">
        <v>1707</v>
      </c>
      <c r="Q2079" s="193" t="s">
        <v>1683</v>
      </c>
      <c r="R2079" s="172">
        <v>0</v>
      </c>
      <c r="S2079" s="172" t="s">
        <v>80</v>
      </c>
    </row>
    <row r="2080" spans="13:19" s="133" customFormat="1" ht="12.75" hidden="1" x14ac:dyDescent="0.25">
      <c r="M2080" s="172" t="str">
        <f t="shared" si="64"/>
        <v>nie ubiegam sięDolnośląskieMarcinowice_PL517</v>
      </c>
      <c r="N2080" s="172" t="s">
        <v>1580</v>
      </c>
      <c r="O2080" s="192" t="str">
        <f t="shared" si="63"/>
        <v>Marcinowice_PL517</v>
      </c>
      <c r="P2080" s="193" t="s">
        <v>1706</v>
      </c>
      <c r="Q2080" s="193" t="s">
        <v>1651</v>
      </c>
      <c r="R2080" s="172">
        <v>0</v>
      </c>
      <c r="S2080" s="172" t="s">
        <v>80</v>
      </c>
    </row>
    <row r="2081" spans="13:19" s="133" customFormat="1" ht="12.75" hidden="1" x14ac:dyDescent="0.25">
      <c r="M2081" s="172" t="str">
        <f t="shared" si="64"/>
        <v>nie ubiegam sięDolnośląskieMarciszów_PL515</v>
      </c>
      <c r="N2081" s="172" t="s">
        <v>1580</v>
      </c>
      <c r="O2081" s="192" t="str">
        <f t="shared" si="63"/>
        <v>Marciszów_PL515</v>
      </c>
      <c r="P2081" s="193" t="s">
        <v>1704</v>
      </c>
      <c r="Q2081" s="193" t="s">
        <v>1597</v>
      </c>
      <c r="R2081" s="172">
        <v>0</v>
      </c>
      <c r="S2081" s="172" t="s">
        <v>80</v>
      </c>
    </row>
    <row r="2082" spans="13:19" s="133" customFormat="1" ht="12.75" hidden="1" x14ac:dyDescent="0.25">
      <c r="M2082" s="172" t="str">
        <f t="shared" si="64"/>
        <v>nie ubiegam sięDolnośląskieMęcinka_PL515</v>
      </c>
      <c r="N2082" s="172" t="s">
        <v>1580</v>
      </c>
      <c r="O2082" s="192" t="str">
        <f t="shared" si="63"/>
        <v>Męcinka_PL515</v>
      </c>
      <c r="P2082" s="193" t="s">
        <v>1704</v>
      </c>
      <c r="Q2082" s="193" t="s">
        <v>1586</v>
      </c>
      <c r="R2082" s="172">
        <v>0</v>
      </c>
      <c r="S2082" s="172" t="s">
        <v>80</v>
      </c>
    </row>
    <row r="2083" spans="13:19" s="133" customFormat="1" ht="12.75" hidden="1" x14ac:dyDescent="0.25">
      <c r="M2083" s="172" t="str">
        <f t="shared" si="64"/>
        <v>nie ubiegam sięDolnośląskieMieroszów_PL517</v>
      </c>
      <c r="N2083" s="172" t="s">
        <v>1580</v>
      </c>
      <c r="O2083" s="192" t="str">
        <f t="shared" si="63"/>
        <v>Mieroszów_PL517</v>
      </c>
      <c r="P2083" s="193" t="s">
        <v>1706</v>
      </c>
      <c r="Q2083" s="193" t="s">
        <v>1655</v>
      </c>
      <c r="R2083" s="172">
        <v>0</v>
      </c>
      <c r="S2083" s="172" t="s">
        <v>80</v>
      </c>
    </row>
    <row r="2084" spans="13:19" s="133" customFormat="1" ht="12.75" hidden="1" x14ac:dyDescent="0.25">
      <c r="M2084" s="172" t="str">
        <f t="shared" si="64"/>
        <v>nie ubiegam sięDolnośląskieMietków_PL518</v>
      </c>
      <c r="N2084" s="172" t="s">
        <v>1580</v>
      </c>
      <c r="O2084" s="192" t="str">
        <f t="shared" si="63"/>
        <v>Mietków_PL518</v>
      </c>
      <c r="P2084" s="193" t="s">
        <v>1707</v>
      </c>
      <c r="Q2084" s="193" t="s">
        <v>1701</v>
      </c>
      <c r="R2084" s="172">
        <v>0</v>
      </c>
      <c r="S2084" s="172" t="s">
        <v>80</v>
      </c>
    </row>
    <row r="2085" spans="13:19" s="133" customFormat="1" ht="12.75" hidden="1" x14ac:dyDescent="0.25">
      <c r="M2085" s="172" t="str">
        <f t="shared" si="64"/>
        <v>nie ubiegam sięDolnośląskieMiędzybórz_PL518</v>
      </c>
      <c r="N2085" s="172" t="s">
        <v>1580</v>
      </c>
      <c r="O2085" s="192" t="str">
        <f t="shared" si="63"/>
        <v>Międzybórz_PL518</v>
      </c>
      <c r="P2085" s="193" t="s">
        <v>1707</v>
      </c>
      <c r="Q2085" s="193" t="s">
        <v>1671</v>
      </c>
      <c r="R2085" s="172">
        <v>0</v>
      </c>
      <c r="S2085" s="172" t="s">
        <v>80</v>
      </c>
    </row>
    <row r="2086" spans="13:19" s="133" customFormat="1" ht="12.75" hidden="1" x14ac:dyDescent="0.25">
      <c r="M2086" s="172" t="str">
        <f t="shared" si="64"/>
        <v>nie ubiegam sięDolnośląskieMiędzylesie_PL517</v>
      </c>
      <c r="N2086" s="172" t="s">
        <v>1580</v>
      </c>
      <c r="O2086" s="192" t="str">
        <f t="shared" si="63"/>
        <v>Międzylesie_PL517</v>
      </c>
      <c r="P2086" s="193" t="s">
        <v>1706</v>
      </c>
      <c r="Q2086" s="193" t="s">
        <v>1645</v>
      </c>
      <c r="R2086" s="172">
        <v>0</v>
      </c>
      <c r="S2086" s="172" t="s">
        <v>80</v>
      </c>
    </row>
    <row r="2087" spans="13:19" s="133" customFormat="1" ht="12.75" hidden="1" x14ac:dyDescent="0.25">
      <c r="M2087" s="172" t="str">
        <f t="shared" si="64"/>
        <v>nie ubiegam sięDolnośląskieMiękinia_PL518</v>
      </c>
      <c r="N2087" s="172" t="s">
        <v>1580</v>
      </c>
      <c r="O2087" s="192" t="str">
        <f t="shared" si="63"/>
        <v>Miękinia_PL518</v>
      </c>
      <c r="P2087" s="193" t="s">
        <v>1707</v>
      </c>
      <c r="Q2087" s="193" t="s">
        <v>1684</v>
      </c>
      <c r="R2087" s="172">
        <v>0</v>
      </c>
      <c r="S2087" s="172" t="s">
        <v>80</v>
      </c>
    </row>
    <row r="2088" spans="13:19" s="133" customFormat="1" ht="12.75" hidden="1" x14ac:dyDescent="0.25">
      <c r="M2088" s="172" t="str">
        <f t="shared" si="64"/>
        <v>nie ubiegam sięDolnośląskieMilicz_PL518</v>
      </c>
      <c r="N2088" s="172" t="s">
        <v>1580</v>
      </c>
      <c r="O2088" s="192" t="str">
        <f t="shared" si="63"/>
        <v>Milicz_PL518</v>
      </c>
      <c r="P2088" s="193" t="s">
        <v>1707</v>
      </c>
      <c r="Q2088" s="193" t="s">
        <v>1667</v>
      </c>
      <c r="R2088" s="172">
        <v>0</v>
      </c>
      <c r="S2088" s="172" t="s">
        <v>80</v>
      </c>
    </row>
    <row r="2089" spans="13:19" s="133" customFormat="1" ht="12.75" hidden="1" x14ac:dyDescent="0.25">
      <c r="M2089" s="172" t="str">
        <f t="shared" si="64"/>
        <v>nie ubiegam sięDolnośląskieMiłkowice_PL516</v>
      </c>
      <c r="N2089" s="172" t="s">
        <v>1580</v>
      </c>
      <c r="O2089" s="192" t="str">
        <f t="shared" si="63"/>
        <v>Miłkowice_PL516</v>
      </c>
      <c r="P2089" s="193" t="s">
        <v>1705</v>
      </c>
      <c r="Q2089" s="193" t="s">
        <v>1627</v>
      </c>
      <c r="R2089" s="172">
        <v>0</v>
      </c>
      <c r="S2089" s="172" t="s">
        <v>80</v>
      </c>
    </row>
    <row r="2090" spans="13:19" s="133" customFormat="1" ht="12.75" hidden="1" x14ac:dyDescent="0.25">
      <c r="M2090" s="172" t="str">
        <f t="shared" si="64"/>
        <v>nie ubiegam sięDolnośląskieMirsk_PL515</v>
      </c>
      <c r="N2090" s="172" t="s">
        <v>1580</v>
      </c>
      <c r="O2090" s="192" t="str">
        <f t="shared" si="63"/>
        <v>Mirsk_PL515</v>
      </c>
      <c r="P2090" s="193" t="s">
        <v>1704</v>
      </c>
      <c r="Q2090" s="193" t="s">
        <v>1604</v>
      </c>
      <c r="R2090" s="172">
        <v>0</v>
      </c>
      <c r="S2090" s="172" t="s">
        <v>80</v>
      </c>
    </row>
    <row r="2091" spans="13:19" s="133" customFormat="1" ht="12.75" hidden="1" x14ac:dyDescent="0.25">
      <c r="M2091" s="172" t="str">
        <f t="shared" si="64"/>
        <v>nie ubiegam sięDolnośląskieMściwojów_PL515</v>
      </c>
      <c r="N2091" s="172" t="s">
        <v>1580</v>
      </c>
      <c r="O2091" s="192" t="str">
        <f t="shared" si="63"/>
        <v>Mściwojów_PL515</v>
      </c>
      <c r="P2091" s="193" t="s">
        <v>1704</v>
      </c>
      <c r="Q2091" s="193" t="s">
        <v>1587</v>
      </c>
      <c r="R2091" s="172">
        <v>0</v>
      </c>
      <c r="S2091" s="172" t="s">
        <v>80</v>
      </c>
    </row>
    <row r="2092" spans="13:19" s="133" customFormat="1" ht="12.75" hidden="1" x14ac:dyDescent="0.25">
      <c r="M2092" s="172" t="str">
        <f t="shared" si="64"/>
        <v>nie ubiegam sięDolnośląskieMysłakowice_PL515</v>
      </c>
      <c r="N2092" s="172" t="s">
        <v>1580</v>
      </c>
      <c r="O2092" s="192" t="str">
        <f t="shared" si="63"/>
        <v>Mysłakowice_PL515</v>
      </c>
      <c r="P2092" s="193" t="s">
        <v>1704</v>
      </c>
      <c r="Q2092" s="193" t="s">
        <v>1592</v>
      </c>
      <c r="R2092" s="172">
        <v>0</v>
      </c>
      <c r="S2092" s="172" t="s">
        <v>80</v>
      </c>
    </row>
    <row r="2093" spans="13:19" s="133" customFormat="1" ht="12.75" hidden="1" x14ac:dyDescent="0.25">
      <c r="M2093" s="172" t="str">
        <f t="shared" si="64"/>
        <v>nie ubiegam sięDolnośląskieNiechlów_PL516</v>
      </c>
      <c r="N2093" s="172" t="s">
        <v>1580</v>
      </c>
      <c r="O2093" s="192" t="str">
        <f t="shared" si="63"/>
        <v>Niechlów_PL516</v>
      </c>
      <c r="P2093" s="193" t="s">
        <v>1705</v>
      </c>
      <c r="Q2093" s="193" t="s">
        <v>1622</v>
      </c>
      <c r="R2093" s="172">
        <v>0</v>
      </c>
      <c r="S2093" s="172" t="s">
        <v>80</v>
      </c>
    </row>
    <row r="2094" spans="13:19" s="133" customFormat="1" ht="12.75" hidden="1" x14ac:dyDescent="0.25">
      <c r="M2094" s="172" t="str">
        <f t="shared" si="64"/>
        <v>nie ubiegam sięDolnośląskieNiemcza_PL517</v>
      </c>
      <c r="N2094" s="172" t="s">
        <v>1580</v>
      </c>
      <c r="O2094" s="192" t="str">
        <f t="shared" si="63"/>
        <v>Niemcza_PL517</v>
      </c>
      <c r="P2094" s="193" t="s">
        <v>1706</v>
      </c>
      <c r="Q2094" s="193" t="s">
        <v>1640</v>
      </c>
      <c r="R2094" s="172">
        <v>0</v>
      </c>
      <c r="S2094" s="172" t="s">
        <v>80</v>
      </c>
    </row>
    <row r="2095" spans="13:19" s="133" customFormat="1" ht="12.75" hidden="1" x14ac:dyDescent="0.25">
      <c r="M2095" s="172" t="str">
        <f t="shared" si="64"/>
        <v>nie ubiegam sięDolnośląskieNowa Ruda_PL517</v>
      </c>
      <c r="N2095" s="172" t="s">
        <v>1580</v>
      </c>
      <c r="O2095" s="192" t="str">
        <f t="shared" si="63"/>
        <v>Nowa Ruda_PL517</v>
      </c>
      <c r="P2095" s="193" t="s">
        <v>1706</v>
      </c>
      <c r="Q2095" s="193" t="s">
        <v>1646</v>
      </c>
      <c r="R2095" s="172">
        <v>0</v>
      </c>
      <c r="S2095" s="172" t="s">
        <v>80</v>
      </c>
    </row>
    <row r="2096" spans="13:19" s="133" customFormat="1" ht="12.75" hidden="1" x14ac:dyDescent="0.25">
      <c r="M2096" s="172" t="str">
        <f t="shared" si="64"/>
        <v>nie ubiegam sięDolnośląskieNowogrodziec_PL515</v>
      </c>
      <c r="N2096" s="172" t="s">
        <v>1580</v>
      </c>
      <c r="O2096" s="192" t="str">
        <f t="shared" si="63"/>
        <v>Nowogrodziec_PL515</v>
      </c>
      <c r="P2096" s="193" t="s">
        <v>1704</v>
      </c>
      <c r="Q2096" s="193" t="s">
        <v>1582</v>
      </c>
      <c r="R2096" s="172">
        <v>0</v>
      </c>
      <c r="S2096" s="172" t="s">
        <v>80</v>
      </c>
    </row>
    <row r="2097" spans="13:19" s="133" customFormat="1" ht="12.75" hidden="1" x14ac:dyDescent="0.25">
      <c r="M2097" s="172" t="str">
        <f t="shared" si="64"/>
        <v>nie ubiegam sięDolnośląskieOborniki Śląskie_PL518</v>
      </c>
      <c r="N2097" s="172" t="s">
        <v>1580</v>
      </c>
      <c r="O2097" s="192" t="str">
        <f t="shared" si="63"/>
        <v>Oborniki Śląskie_PL518</v>
      </c>
      <c r="P2097" s="193" t="s">
        <v>1707</v>
      </c>
      <c r="Q2097" s="193" t="s">
        <v>1687</v>
      </c>
      <c r="R2097" s="172">
        <v>0</v>
      </c>
      <c r="S2097" s="172" t="s">
        <v>80</v>
      </c>
    </row>
    <row r="2098" spans="13:19" s="133" customFormat="1" ht="12.75" hidden="1" x14ac:dyDescent="0.25">
      <c r="M2098" s="172" t="str">
        <f t="shared" si="64"/>
        <v>nie ubiegam sięDolnośląskieOleśnica_PL518</v>
      </c>
      <c r="N2098" s="172" t="s">
        <v>1580</v>
      </c>
      <c r="O2098" s="192" t="str">
        <f t="shared" si="63"/>
        <v>Oleśnica_PL518</v>
      </c>
      <c r="P2098" s="193" t="s">
        <v>1707</v>
      </c>
      <c r="Q2098" s="193" t="s">
        <v>1111</v>
      </c>
      <c r="R2098" s="172">
        <v>0</v>
      </c>
      <c r="S2098" s="172" t="s">
        <v>80</v>
      </c>
    </row>
    <row r="2099" spans="13:19" s="133" customFormat="1" ht="12.75" hidden="1" x14ac:dyDescent="0.25">
      <c r="M2099" s="172" t="str">
        <f t="shared" si="64"/>
        <v>nie ubiegam sięDolnośląskieOława_PL518</v>
      </c>
      <c r="N2099" s="172" t="s">
        <v>1580</v>
      </c>
      <c r="O2099" s="192" t="str">
        <f t="shared" si="63"/>
        <v>Oława_PL518</v>
      </c>
      <c r="P2099" s="193" t="s">
        <v>1707</v>
      </c>
      <c r="Q2099" s="193" t="s">
        <v>1676</v>
      </c>
      <c r="R2099" s="172">
        <v>0</v>
      </c>
      <c r="S2099" s="172" t="s">
        <v>80</v>
      </c>
    </row>
    <row r="2100" spans="13:19" s="133" customFormat="1" ht="12.75" hidden="1" x14ac:dyDescent="0.25">
      <c r="M2100" s="172" t="str">
        <f t="shared" si="64"/>
        <v>nie ubiegam sięDolnośląskieOsiecznica_PL515</v>
      </c>
      <c r="N2100" s="172" t="s">
        <v>1580</v>
      </c>
      <c r="O2100" s="192" t="str">
        <f t="shared" si="63"/>
        <v>Osiecznica_PL515</v>
      </c>
      <c r="P2100" s="193" t="s">
        <v>1704</v>
      </c>
      <c r="Q2100" s="193" t="s">
        <v>1583</v>
      </c>
      <c r="R2100" s="172">
        <v>0</v>
      </c>
      <c r="S2100" s="172" t="s">
        <v>80</v>
      </c>
    </row>
    <row r="2101" spans="13:19" s="133" customFormat="1" ht="12.75" hidden="1" x14ac:dyDescent="0.25">
      <c r="M2101" s="172" t="str">
        <f t="shared" si="64"/>
        <v>nie ubiegam sięDolnośląskiePaszowice_PL515</v>
      </c>
      <c r="N2101" s="172" t="s">
        <v>1580</v>
      </c>
      <c r="O2101" s="192" t="str">
        <f t="shared" si="63"/>
        <v>Paszowice_PL515</v>
      </c>
      <c r="P2101" s="193" t="s">
        <v>1704</v>
      </c>
      <c r="Q2101" s="193" t="s">
        <v>1588</v>
      </c>
      <c r="R2101" s="172">
        <v>0</v>
      </c>
      <c r="S2101" s="172" t="s">
        <v>80</v>
      </c>
    </row>
    <row r="2102" spans="13:19" s="133" customFormat="1" ht="12.75" hidden="1" x14ac:dyDescent="0.25">
      <c r="M2102" s="172" t="str">
        <f t="shared" si="64"/>
        <v>nie ubiegam sięDolnośląskiePęcław_PL516</v>
      </c>
      <c r="N2102" s="172" t="s">
        <v>1580</v>
      </c>
      <c r="O2102" s="192" t="str">
        <f t="shared" si="63"/>
        <v>Pęcław_PL516</v>
      </c>
      <c r="P2102" s="193" t="s">
        <v>1705</v>
      </c>
      <c r="Q2102" s="193" t="s">
        <v>1618</v>
      </c>
      <c r="R2102" s="172">
        <v>0</v>
      </c>
      <c r="S2102" s="172" t="s">
        <v>80</v>
      </c>
    </row>
    <row r="2103" spans="13:19" s="133" customFormat="1" ht="12.75" hidden="1" x14ac:dyDescent="0.25">
      <c r="M2103" s="172" t="str">
        <f t="shared" si="64"/>
        <v>nie ubiegam sięDolnośląskiePielgrzymka_PL515</v>
      </c>
      <c r="N2103" s="172" t="s">
        <v>1580</v>
      </c>
      <c r="O2103" s="192" t="str">
        <f t="shared" si="63"/>
        <v>Pielgrzymka_PL515</v>
      </c>
      <c r="P2103" s="193" t="s">
        <v>1704</v>
      </c>
      <c r="Q2103" s="193" t="s">
        <v>1612</v>
      </c>
      <c r="R2103" s="172">
        <v>0</v>
      </c>
      <c r="S2103" s="172" t="s">
        <v>80</v>
      </c>
    </row>
    <row r="2104" spans="13:19" s="133" customFormat="1" ht="12.75" hidden="1" x14ac:dyDescent="0.25">
      <c r="M2104" s="172" t="str">
        <f t="shared" si="64"/>
        <v>nie ubiegam sięDolnośląskiePlaterówka_PL515</v>
      </c>
      <c r="N2104" s="172" t="s">
        <v>1580</v>
      </c>
      <c r="O2104" s="192" t="str">
        <f t="shared" si="63"/>
        <v>Platerówka_PL515</v>
      </c>
      <c r="P2104" s="193" t="s">
        <v>1704</v>
      </c>
      <c r="Q2104" s="193" t="s">
        <v>1600</v>
      </c>
      <c r="R2104" s="172">
        <v>0</v>
      </c>
      <c r="S2104" s="172" t="s">
        <v>80</v>
      </c>
    </row>
    <row r="2105" spans="13:19" s="133" customFormat="1" ht="12.75" hidden="1" x14ac:dyDescent="0.25">
      <c r="M2105" s="172" t="str">
        <f t="shared" si="64"/>
        <v>nie ubiegam sięDolnośląskiePodgórzyn_PL515</v>
      </c>
      <c r="N2105" s="172" t="s">
        <v>1580</v>
      </c>
      <c r="O2105" s="192" t="str">
        <f t="shared" si="63"/>
        <v>Podgórzyn_PL515</v>
      </c>
      <c r="P2105" s="193" t="s">
        <v>1704</v>
      </c>
      <c r="Q2105" s="193" t="s">
        <v>1593</v>
      </c>
      <c r="R2105" s="172">
        <v>0</v>
      </c>
      <c r="S2105" s="172" t="s">
        <v>80</v>
      </c>
    </row>
    <row r="2106" spans="13:19" s="133" customFormat="1" ht="12.75" hidden="1" x14ac:dyDescent="0.25">
      <c r="M2106" s="172" t="str">
        <f t="shared" si="64"/>
        <v>nie ubiegam sięDolnośląskieProchowice_PL516</v>
      </c>
      <c r="N2106" s="172" t="s">
        <v>1580</v>
      </c>
      <c r="O2106" s="192" t="str">
        <f t="shared" si="63"/>
        <v>Prochowice_PL516</v>
      </c>
      <c r="P2106" s="193" t="s">
        <v>1705</v>
      </c>
      <c r="Q2106" s="193" t="s">
        <v>1628</v>
      </c>
      <c r="R2106" s="172">
        <v>0</v>
      </c>
      <c r="S2106" s="172" t="s">
        <v>80</v>
      </c>
    </row>
    <row r="2107" spans="13:19" s="133" customFormat="1" ht="12.75" hidden="1" x14ac:dyDescent="0.25">
      <c r="M2107" s="172" t="str">
        <f t="shared" si="64"/>
        <v>nie ubiegam sięDolnośląskiePrusice_PL518</v>
      </c>
      <c r="N2107" s="172" t="s">
        <v>1580</v>
      </c>
      <c r="O2107" s="192" t="str">
        <f t="shared" si="63"/>
        <v>Prusice_PL518</v>
      </c>
      <c r="P2107" s="193" t="s">
        <v>1707</v>
      </c>
      <c r="Q2107" s="193" t="s">
        <v>1688</v>
      </c>
      <c r="R2107" s="172">
        <v>0</v>
      </c>
      <c r="S2107" s="172" t="s">
        <v>80</v>
      </c>
    </row>
    <row r="2108" spans="13:19" s="133" customFormat="1" ht="12.75" hidden="1" x14ac:dyDescent="0.25">
      <c r="M2108" s="172" t="str">
        <f t="shared" si="64"/>
        <v>nie ubiegam sięDolnośląskiePrzemków_PL516</v>
      </c>
      <c r="N2108" s="172" t="s">
        <v>1580</v>
      </c>
      <c r="O2108" s="192" t="str">
        <f t="shared" si="63"/>
        <v>Przemków_PL516</v>
      </c>
      <c r="P2108" s="193" t="s">
        <v>1705</v>
      </c>
      <c r="Q2108" s="193" t="s">
        <v>1636</v>
      </c>
      <c r="R2108" s="172">
        <v>0</v>
      </c>
      <c r="S2108" s="172" t="s">
        <v>80</v>
      </c>
    </row>
    <row r="2109" spans="13:19" s="133" customFormat="1" ht="12.75" hidden="1" x14ac:dyDescent="0.25">
      <c r="M2109" s="172" t="str">
        <f t="shared" si="64"/>
        <v>nie ubiegam sięDolnośląskiePrzeworno_PL518</v>
      </c>
      <c r="N2109" s="172" t="s">
        <v>1580</v>
      </c>
      <c r="O2109" s="192" t="str">
        <f t="shared" si="63"/>
        <v>Przeworno_PL518</v>
      </c>
      <c r="P2109" s="193" t="s">
        <v>1707</v>
      </c>
      <c r="Q2109" s="193" t="s">
        <v>1679</v>
      </c>
      <c r="R2109" s="172">
        <v>0</v>
      </c>
      <c r="S2109" s="172" t="s">
        <v>80</v>
      </c>
    </row>
    <row r="2110" spans="13:19" s="133" customFormat="1" ht="12.75" hidden="1" x14ac:dyDescent="0.25">
      <c r="M2110" s="172" t="str">
        <f t="shared" si="64"/>
        <v>nie ubiegam sięDolnośląskieRadków_PL517</v>
      </c>
      <c r="N2110" s="172" t="s">
        <v>1580</v>
      </c>
      <c r="O2110" s="192" t="str">
        <f t="shared" si="63"/>
        <v>Radków_PL517</v>
      </c>
      <c r="P2110" s="193" t="s">
        <v>1706</v>
      </c>
      <c r="Q2110" s="193" t="s">
        <v>1119</v>
      </c>
      <c r="R2110" s="172">
        <v>0</v>
      </c>
      <c r="S2110" s="172" t="s">
        <v>80</v>
      </c>
    </row>
    <row r="2111" spans="13:19" s="133" customFormat="1" ht="12.75" hidden="1" x14ac:dyDescent="0.25">
      <c r="M2111" s="172" t="str">
        <f t="shared" si="64"/>
        <v>nie ubiegam sięDolnośląskieRadwanice_PL516</v>
      </c>
      <c r="N2111" s="172" t="s">
        <v>1580</v>
      </c>
      <c r="O2111" s="192" t="str">
        <f t="shared" si="63"/>
        <v>Radwanice_PL516</v>
      </c>
      <c r="P2111" s="193" t="s">
        <v>1705</v>
      </c>
      <c r="Q2111" s="193" t="s">
        <v>1637</v>
      </c>
      <c r="R2111" s="172">
        <v>0</v>
      </c>
      <c r="S2111" s="172" t="s">
        <v>80</v>
      </c>
    </row>
    <row r="2112" spans="13:19" s="133" customFormat="1" ht="12.75" hidden="1" x14ac:dyDescent="0.25">
      <c r="M2112" s="172" t="str">
        <f t="shared" si="64"/>
        <v>nie ubiegam sięDolnośląskieRudna_PL516</v>
      </c>
      <c r="N2112" s="172" t="s">
        <v>1580</v>
      </c>
      <c r="O2112" s="192" t="str">
        <f t="shared" si="63"/>
        <v>Rudna_PL516</v>
      </c>
      <c r="P2112" s="193" t="s">
        <v>1705</v>
      </c>
      <c r="Q2112" s="193" t="s">
        <v>1631</v>
      </c>
      <c r="R2112" s="172">
        <v>0</v>
      </c>
      <c r="S2112" s="172" t="s">
        <v>80</v>
      </c>
    </row>
    <row r="2113" spans="13:19" s="133" customFormat="1" ht="12.75" hidden="1" x14ac:dyDescent="0.25">
      <c r="M2113" s="172" t="str">
        <f t="shared" si="64"/>
        <v>nie ubiegam sięDolnośląskieRuja_PL516</v>
      </c>
      <c r="N2113" s="172" t="s">
        <v>1580</v>
      </c>
      <c r="O2113" s="192" t="str">
        <f t="shared" si="63"/>
        <v>Ruja_PL516</v>
      </c>
      <c r="P2113" s="193" t="s">
        <v>1705</v>
      </c>
      <c r="Q2113" s="193" t="s">
        <v>1629</v>
      </c>
      <c r="R2113" s="172">
        <v>0</v>
      </c>
      <c r="S2113" s="172" t="s">
        <v>80</v>
      </c>
    </row>
    <row r="2114" spans="13:19" s="133" customFormat="1" ht="12.75" hidden="1" x14ac:dyDescent="0.25">
      <c r="M2114" s="172" t="str">
        <f t="shared" si="64"/>
        <v>nie ubiegam sięDolnośląskieSiekierczyn_PL515</v>
      </c>
      <c r="N2114" s="172" t="s">
        <v>1580</v>
      </c>
      <c r="O2114" s="192" t="str">
        <f t="shared" si="63"/>
        <v>Siekierczyn_PL515</v>
      </c>
      <c r="P2114" s="193" t="s">
        <v>1704</v>
      </c>
      <c r="Q2114" s="193" t="s">
        <v>1601</v>
      </c>
      <c r="R2114" s="172">
        <v>0</v>
      </c>
      <c r="S2114" s="172" t="s">
        <v>80</v>
      </c>
    </row>
    <row r="2115" spans="13:19" s="133" customFormat="1" ht="12.75" hidden="1" x14ac:dyDescent="0.25">
      <c r="M2115" s="172" t="str">
        <f t="shared" si="64"/>
        <v>nie ubiegam sięDolnośląskieSobótka_PL518</v>
      </c>
      <c r="N2115" s="172" t="s">
        <v>1580</v>
      </c>
      <c r="O2115" s="192" t="str">
        <f t="shared" si="63"/>
        <v>Sobótka_PL518</v>
      </c>
      <c r="P2115" s="193" t="s">
        <v>1707</v>
      </c>
      <c r="Q2115" s="193" t="s">
        <v>1702</v>
      </c>
      <c r="R2115" s="172">
        <v>0</v>
      </c>
      <c r="S2115" s="172" t="s">
        <v>80</v>
      </c>
    </row>
    <row r="2116" spans="13:19" s="133" customFormat="1" ht="12.75" hidden="1" x14ac:dyDescent="0.25">
      <c r="M2116" s="172" t="str">
        <f t="shared" si="64"/>
        <v>nie ubiegam sięDolnośląskieStara Kamienica_PL515</v>
      </c>
      <c r="N2116" s="172" t="s">
        <v>1580</v>
      </c>
      <c r="O2116" s="192" t="str">
        <f t="shared" si="63"/>
        <v>Stara Kamienica_PL515</v>
      </c>
      <c r="P2116" s="193" t="s">
        <v>1704</v>
      </c>
      <c r="Q2116" s="193" t="s">
        <v>1594</v>
      </c>
      <c r="R2116" s="172">
        <v>0</v>
      </c>
      <c r="S2116" s="172" t="s">
        <v>80</v>
      </c>
    </row>
    <row r="2117" spans="13:19" s="133" customFormat="1" ht="12.75" hidden="1" x14ac:dyDescent="0.25">
      <c r="M2117" s="172" t="str">
        <f t="shared" si="64"/>
        <v>nie ubiegam sięDolnośląskieStare Bogaczowice_PL517</v>
      </c>
      <c r="N2117" s="172" t="s">
        <v>1580</v>
      </c>
      <c r="O2117" s="192" t="str">
        <f t="shared" ref="O2117:O2180" si="65">Q2117&amp;P2117</f>
        <v>Stare Bogaczowice_PL517</v>
      </c>
      <c r="P2117" s="193" t="s">
        <v>1706</v>
      </c>
      <c r="Q2117" s="193" t="s">
        <v>1656</v>
      </c>
      <c r="R2117" s="172">
        <v>0</v>
      </c>
      <c r="S2117" s="172" t="s">
        <v>80</v>
      </c>
    </row>
    <row r="2118" spans="13:19" s="133" customFormat="1" ht="12.75" hidden="1" x14ac:dyDescent="0.25">
      <c r="M2118" s="172" t="str">
        <f t="shared" ref="M2118:M2181" si="66">S2118&amp;N2118&amp;O2118</f>
        <v>nie ubiegam sięDolnośląskieStoszowice_PL517</v>
      </c>
      <c r="N2118" s="172" t="s">
        <v>1580</v>
      </c>
      <c r="O2118" s="192" t="str">
        <f t="shared" si="65"/>
        <v>Stoszowice_PL517</v>
      </c>
      <c r="P2118" s="193" t="s">
        <v>1706</v>
      </c>
      <c r="Q2118" s="193" t="s">
        <v>1661</v>
      </c>
      <c r="R2118" s="172">
        <v>0</v>
      </c>
      <c r="S2118" s="172" t="s">
        <v>80</v>
      </c>
    </row>
    <row r="2119" spans="13:19" s="133" customFormat="1" ht="12.75" hidden="1" x14ac:dyDescent="0.25">
      <c r="M2119" s="172" t="str">
        <f t="shared" si="66"/>
        <v>nie ubiegam sięDolnośląskieStronie Śląskie_PL517</v>
      </c>
      <c r="N2119" s="172" t="s">
        <v>1580</v>
      </c>
      <c r="O2119" s="192" t="str">
        <f t="shared" si="65"/>
        <v>Stronie Śląskie_PL517</v>
      </c>
      <c r="P2119" s="193" t="s">
        <v>1706</v>
      </c>
      <c r="Q2119" s="193" t="s">
        <v>1647</v>
      </c>
      <c r="R2119" s="172">
        <v>0</v>
      </c>
      <c r="S2119" s="172" t="s">
        <v>80</v>
      </c>
    </row>
    <row r="2120" spans="13:19" s="133" customFormat="1" ht="12.75" hidden="1" x14ac:dyDescent="0.25">
      <c r="M2120" s="172" t="str">
        <f t="shared" si="66"/>
        <v>nie ubiegam sięDolnośląskieStrzegom_PL517</v>
      </c>
      <c r="N2120" s="172" t="s">
        <v>1580</v>
      </c>
      <c r="O2120" s="192" t="str">
        <f t="shared" si="65"/>
        <v>Strzegom_PL517</v>
      </c>
      <c r="P2120" s="193" t="s">
        <v>1706</v>
      </c>
      <c r="Q2120" s="193" t="s">
        <v>1652</v>
      </c>
      <c r="R2120" s="172">
        <v>0</v>
      </c>
      <c r="S2120" s="172" t="s">
        <v>80</v>
      </c>
    </row>
    <row r="2121" spans="13:19" s="133" customFormat="1" ht="12.75" hidden="1" x14ac:dyDescent="0.25">
      <c r="M2121" s="172" t="str">
        <f t="shared" si="66"/>
        <v>nie ubiegam sięDolnośląskieStrzelin_PL518</v>
      </c>
      <c r="N2121" s="172" t="s">
        <v>1580</v>
      </c>
      <c r="O2121" s="192" t="str">
        <f t="shared" si="65"/>
        <v>Strzelin_PL518</v>
      </c>
      <c r="P2121" s="193" t="s">
        <v>1707</v>
      </c>
      <c r="Q2121" s="193" t="s">
        <v>1680</v>
      </c>
      <c r="R2121" s="172">
        <v>0</v>
      </c>
      <c r="S2121" s="172" t="s">
        <v>80</v>
      </c>
    </row>
    <row r="2122" spans="13:19" s="133" customFormat="1" ht="12.75" hidden="1" x14ac:dyDescent="0.25">
      <c r="M2122" s="172" t="str">
        <f t="shared" si="66"/>
        <v>nie ubiegam sięDolnośląskieSulików_PL515</v>
      </c>
      <c r="N2122" s="172" t="s">
        <v>1580</v>
      </c>
      <c r="O2122" s="192" t="str">
        <f t="shared" si="65"/>
        <v>Sulików_PL515</v>
      </c>
      <c r="P2122" s="193" t="s">
        <v>1704</v>
      </c>
      <c r="Q2122" s="193" t="s">
        <v>1608</v>
      </c>
      <c r="R2122" s="172">
        <v>0</v>
      </c>
      <c r="S2122" s="172" t="s">
        <v>80</v>
      </c>
    </row>
    <row r="2123" spans="13:19" s="133" customFormat="1" ht="12.75" hidden="1" x14ac:dyDescent="0.25">
      <c r="M2123" s="172" t="str">
        <f t="shared" si="66"/>
        <v>nie ubiegam sięDolnośląskieSyców_PL518</v>
      </c>
      <c r="N2123" s="172" t="s">
        <v>1580</v>
      </c>
      <c r="O2123" s="192" t="str">
        <f t="shared" si="65"/>
        <v>Syców_PL518</v>
      </c>
      <c r="P2123" s="193" t="s">
        <v>1707</v>
      </c>
      <c r="Q2123" s="193" t="s">
        <v>1672</v>
      </c>
      <c r="R2123" s="172">
        <v>0</v>
      </c>
      <c r="S2123" s="172" t="s">
        <v>80</v>
      </c>
    </row>
    <row r="2124" spans="13:19" s="133" customFormat="1" ht="12.75" hidden="1" x14ac:dyDescent="0.25">
      <c r="M2124" s="172" t="str">
        <f t="shared" si="66"/>
        <v>nie ubiegam sięDolnośląskieSzczytna_PL517</v>
      </c>
      <c r="N2124" s="172" t="s">
        <v>1580</v>
      </c>
      <c r="O2124" s="192" t="str">
        <f t="shared" si="65"/>
        <v>Szczytna_PL517</v>
      </c>
      <c r="P2124" s="193" t="s">
        <v>1706</v>
      </c>
      <c r="Q2124" s="193" t="s">
        <v>1648</v>
      </c>
      <c r="R2124" s="172">
        <v>0</v>
      </c>
      <c r="S2124" s="172" t="s">
        <v>80</v>
      </c>
    </row>
    <row r="2125" spans="13:19" s="133" customFormat="1" ht="12.75" hidden="1" x14ac:dyDescent="0.25">
      <c r="M2125" s="172" t="str">
        <f t="shared" si="66"/>
        <v>nie ubiegam sięDolnośląskieŚcinawa_PL516</v>
      </c>
      <c r="N2125" s="172" t="s">
        <v>1580</v>
      </c>
      <c r="O2125" s="192" t="str">
        <f t="shared" si="65"/>
        <v>Ścinawa_PL516</v>
      </c>
      <c r="P2125" s="193" t="s">
        <v>1705</v>
      </c>
      <c r="Q2125" s="193" t="s">
        <v>1632</v>
      </c>
      <c r="R2125" s="172">
        <v>0</v>
      </c>
      <c r="S2125" s="172" t="s">
        <v>80</v>
      </c>
    </row>
    <row r="2126" spans="13:19" s="133" customFormat="1" ht="12.75" hidden="1" x14ac:dyDescent="0.25">
      <c r="M2126" s="172" t="str">
        <f t="shared" si="66"/>
        <v>nie ubiegam sięDolnośląskieŚroda Śląska_PL518</v>
      </c>
      <c r="N2126" s="172" t="s">
        <v>1580</v>
      </c>
      <c r="O2126" s="192" t="str">
        <f t="shared" si="65"/>
        <v>Środa Śląska_PL518</v>
      </c>
      <c r="P2126" s="193" t="s">
        <v>1707</v>
      </c>
      <c r="Q2126" s="193" t="s">
        <v>1685</v>
      </c>
      <c r="R2126" s="172">
        <v>0</v>
      </c>
      <c r="S2126" s="172" t="s">
        <v>80</v>
      </c>
    </row>
    <row r="2127" spans="13:19" s="133" customFormat="1" ht="12.75" hidden="1" x14ac:dyDescent="0.25">
      <c r="M2127" s="172" t="str">
        <f t="shared" si="66"/>
        <v>nie ubiegam sięDolnośląskieŚwidnica_PL517</v>
      </c>
      <c r="N2127" s="172" t="s">
        <v>1580</v>
      </c>
      <c r="O2127" s="192" t="str">
        <f t="shared" si="65"/>
        <v>Świdnica_PL517</v>
      </c>
      <c r="P2127" s="193" t="s">
        <v>1706</v>
      </c>
      <c r="Q2127" s="193" t="s">
        <v>1558</v>
      </c>
      <c r="R2127" s="172">
        <v>0</v>
      </c>
      <c r="S2127" s="172" t="s">
        <v>80</v>
      </c>
    </row>
    <row r="2128" spans="13:19" s="133" customFormat="1" ht="12.75" hidden="1" x14ac:dyDescent="0.25">
      <c r="M2128" s="172" t="str">
        <f t="shared" si="66"/>
        <v>nie ubiegam sięDolnośląskieŚwierzawa_PL515</v>
      </c>
      <c r="N2128" s="172" t="s">
        <v>1580</v>
      </c>
      <c r="O2128" s="192" t="str">
        <f t="shared" si="65"/>
        <v>Świerzawa_PL515</v>
      </c>
      <c r="P2128" s="193" t="s">
        <v>1704</v>
      </c>
      <c r="Q2128" s="193" t="s">
        <v>1613</v>
      </c>
      <c r="R2128" s="172">
        <v>0</v>
      </c>
      <c r="S2128" s="172" t="s">
        <v>80</v>
      </c>
    </row>
    <row r="2129" spans="13:19" s="133" customFormat="1" ht="12.75" hidden="1" x14ac:dyDescent="0.25">
      <c r="M2129" s="172" t="str">
        <f t="shared" si="66"/>
        <v>nie ubiegam sięDolnośląskieTrzebnica_PL518</v>
      </c>
      <c r="N2129" s="172" t="s">
        <v>1580</v>
      </c>
      <c r="O2129" s="192" t="str">
        <f t="shared" si="65"/>
        <v>Trzebnica_PL518</v>
      </c>
      <c r="P2129" s="193" t="s">
        <v>1707</v>
      </c>
      <c r="Q2129" s="193" t="s">
        <v>1689</v>
      </c>
      <c r="R2129" s="172">
        <v>0</v>
      </c>
      <c r="S2129" s="172" t="s">
        <v>80</v>
      </c>
    </row>
    <row r="2130" spans="13:19" s="133" customFormat="1" ht="12.75" hidden="1" x14ac:dyDescent="0.25">
      <c r="M2130" s="172" t="str">
        <f t="shared" si="66"/>
        <v>nie ubiegam sięDolnośląskieTwardogóra_PL518</v>
      </c>
      <c r="N2130" s="172" t="s">
        <v>1580</v>
      </c>
      <c r="O2130" s="192" t="str">
        <f t="shared" si="65"/>
        <v>Twardogóra_PL518</v>
      </c>
      <c r="P2130" s="193" t="s">
        <v>1707</v>
      </c>
      <c r="Q2130" s="193" t="s">
        <v>1673</v>
      </c>
      <c r="R2130" s="172">
        <v>0</v>
      </c>
      <c r="S2130" s="172" t="s">
        <v>80</v>
      </c>
    </row>
    <row r="2131" spans="13:19" s="133" customFormat="1" ht="12.75" hidden="1" x14ac:dyDescent="0.25">
      <c r="M2131" s="172" t="str">
        <f t="shared" si="66"/>
        <v>nie ubiegam sięDolnośląskieUdanin_PL518</v>
      </c>
      <c r="N2131" s="172" t="s">
        <v>1580</v>
      </c>
      <c r="O2131" s="192" t="str">
        <f t="shared" si="65"/>
        <v>Udanin_PL518</v>
      </c>
      <c r="P2131" s="193" t="s">
        <v>1707</v>
      </c>
      <c r="Q2131" s="193" t="s">
        <v>1686</v>
      </c>
      <c r="R2131" s="172">
        <v>0</v>
      </c>
      <c r="S2131" s="172" t="s">
        <v>80</v>
      </c>
    </row>
    <row r="2132" spans="13:19" s="133" customFormat="1" ht="12.75" hidden="1" x14ac:dyDescent="0.25">
      <c r="M2132" s="172" t="str">
        <f t="shared" si="66"/>
        <v>nie ubiegam sięDolnośląskieWalim_PL517</v>
      </c>
      <c r="N2132" s="172" t="s">
        <v>1580</v>
      </c>
      <c r="O2132" s="192" t="str">
        <f t="shared" si="65"/>
        <v>Walim_PL517</v>
      </c>
      <c r="P2132" s="193" t="s">
        <v>1706</v>
      </c>
      <c r="Q2132" s="193" t="s">
        <v>1657</v>
      </c>
      <c r="R2132" s="172">
        <v>0</v>
      </c>
      <c r="S2132" s="172" t="s">
        <v>80</v>
      </c>
    </row>
    <row r="2133" spans="13:19" s="133" customFormat="1" ht="12.75" hidden="1" x14ac:dyDescent="0.25">
      <c r="M2133" s="172" t="str">
        <f t="shared" si="66"/>
        <v>nie ubiegam sięDolnośląskieWarta Bolesławiecka_PL515</v>
      </c>
      <c r="N2133" s="172" t="s">
        <v>1580</v>
      </c>
      <c r="O2133" s="192" t="str">
        <f t="shared" si="65"/>
        <v>Warta Bolesławiecka_PL515</v>
      </c>
      <c r="P2133" s="193" t="s">
        <v>1704</v>
      </c>
      <c r="Q2133" s="193" t="s">
        <v>1584</v>
      </c>
      <c r="R2133" s="172">
        <v>0</v>
      </c>
      <c r="S2133" s="172" t="s">
        <v>80</v>
      </c>
    </row>
    <row r="2134" spans="13:19" s="133" customFormat="1" ht="12.75" hidden="1" x14ac:dyDescent="0.25">
      <c r="M2134" s="172" t="str">
        <f t="shared" si="66"/>
        <v>nie ubiegam sięDolnośląskieWądroże Wielkie_PL515</v>
      </c>
      <c r="N2134" s="172" t="s">
        <v>1580</v>
      </c>
      <c r="O2134" s="192" t="str">
        <f t="shared" si="65"/>
        <v>Wądroże Wielkie_PL515</v>
      </c>
      <c r="P2134" s="193" t="s">
        <v>1704</v>
      </c>
      <c r="Q2134" s="193" t="s">
        <v>1589</v>
      </c>
      <c r="R2134" s="172">
        <v>0</v>
      </c>
      <c r="S2134" s="172" t="s">
        <v>80</v>
      </c>
    </row>
    <row r="2135" spans="13:19" s="133" customFormat="1" ht="12.75" hidden="1" x14ac:dyDescent="0.25">
      <c r="M2135" s="172" t="str">
        <f t="shared" si="66"/>
        <v>nie ubiegam sięDolnośląskieWąsosz_PL516</v>
      </c>
      <c r="N2135" s="172" t="s">
        <v>1580</v>
      </c>
      <c r="O2135" s="192" t="str">
        <f t="shared" si="65"/>
        <v>Wąsosz_PL516</v>
      </c>
      <c r="P2135" s="193" t="s">
        <v>1705</v>
      </c>
      <c r="Q2135" s="193" t="s">
        <v>1205</v>
      </c>
      <c r="R2135" s="172">
        <v>0</v>
      </c>
      <c r="S2135" s="172" t="s">
        <v>80</v>
      </c>
    </row>
    <row r="2136" spans="13:19" s="133" customFormat="1" ht="12.75" hidden="1" x14ac:dyDescent="0.25">
      <c r="M2136" s="172" t="str">
        <f t="shared" si="66"/>
        <v>nie ubiegam sięDolnośląskieWęgliniec_PL515</v>
      </c>
      <c r="N2136" s="172" t="s">
        <v>1580</v>
      </c>
      <c r="O2136" s="192" t="str">
        <f t="shared" si="65"/>
        <v>Węgliniec_PL515</v>
      </c>
      <c r="P2136" s="193" t="s">
        <v>1704</v>
      </c>
      <c r="Q2136" s="193" t="s">
        <v>1609</v>
      </c>
      <c r="R2136" s="172">
        <v>0</v>
      </c>
      <c r="S2136" s="172" t="s">
        <v>80</v>
      </c>
    </row>
    <row r="2137" spans="13:19" s="133" customFormat="1" ht="12.75" hidden="1" x14ac:dyDescent="0.25">
      <c r="M2137" s="172" t="str">
        <f t="shared" si="66"/>
        <v>nie ubiegam sięDolnośląskieWiązów_PL518</v>
      </c>
      <c r="N2137" s="172" t="s">
        <v>1580</v>
      </c>
      <c r="O2137" s="192" t="str">
        <f t="shared" si="65"/>
        <v>Wiązów_PL518</v>
      </c>
      <c r="P2137" s="193" t="s">
        <v>1707</v>
      </c>
      <c r="Q2137" s="193" t="s">
        <v>1681</v>
      </c>
      <c r="R2137" s="172">
        <v>0</v>
      </c>
      <c r="S2137" s="172" t="s">
        <v>80</v>
      </c>
    </row>
    <row r="2138" spans="13:19" s="133" customFormat="1" ht="12.75" hidden="1" x14ac:dyDescent="0.25">
      <c r="M2138" s="172" t="str">
        <f t="shared" si="66"/>
        <v>nie ubiegam sięDolnośląskieWińsko_PL518</v>
      </c>
      <c r="N2138" s="172" t="s">
        <v>1580</v>
      </c>
      <c r="O2138" s="192" t="str">
        <f t="shared" si="65"/>
        <v>Wińsko_PL518</v>
      </c>
      <c r="P2138" s="193" t="s">
        <v>1707</v>
      </c>
      <c r="Q2138" s="193" t="s">
        <v>1694</v>
      </c>
      <c r="R2138" s="172">
        <v>0</v>
      </c>
      <c r="S2138" s="172" t="s">
        <v>80</v>
      </c>
    </row>
    <row r="2139" spans="13:19" s="133" customFormat="1" ht="12.75" hidden="1" x14ac:dyDescent="0.25">
      <c r="M2139" s="172" t="str">
        <f t="shared" si="66"/>
        <v>nie ubiegam sięDolnośląskieWisznia Mała_PL518</v>
      </c>
      <c r="N2139" s="172" t="s">
        <v>1580</v>
      </c>
      <c r="O2139" s="192" t="str">
        <f t="shared" si="65"/>
        <v>Wisznia Mała_PL518</v>
      </c>
      <c r="P2139" s="193" t="s">
        <v>1707</v>
      </c>
      <c r="Q2139" s="193" t="s">
        <v>1690</v>
      </c>
      <c r="R2139" s="172">
        <v>0</v>
      </c>
      <c r="S2139" s="172" t="s">
        <v>80</v>
      </c>
    </row>
    <row r="2140" spans="13:19" s="133" customFormat="1" ht="12.75" hidden="1" x14ac:dyDescent="0.25">
      <c r="M2140" s="172" t="str">
        <f t="shared" si="66"/>
        <v>nie ubiegam sięDolnośląskieWleń_PL515</v>
      </c>
      <c r="N2140" s="172" t="s">
        <v>1580</v>
      </c>
      <c r="O2140" s="192" t="str">
        <f t="shared" si="65"/>
        <v>Wleń_PL515</v>
      </c>
      <c r="P2140" s="193" t="s">
        <v>1704</v>
      </c>
      <c r="Q2140" s="193" t="s">
        <v>1605</v>
      </c>
      <c r="R2140" s="172">
        <v>0</v>
      </c>
      <c r="S2140" s="172" t="s">
        <v>80</v>
      </c>
    </row>
    <row r="2141" spans="13:19" s="133" customFormat="1" ht="12.75" hidden="1" x14ac:dyDescent="0.25">
      <c r="M2141" s="172" t="str">
        <f t="shared" si="66"/>
        <v>nie ubiegam sięDolnośląskieWojcieszów_PL515</v>
      </c>
      <c r="N2141" s="172" t="s">
        <v>1580</v>
      </c>
      <c r="O2141" s="192" t="str">
        <f t="shared" si="65"/>
        <v>Wojcieszów_PL515</v>
      </c>
      <c r="P2141" s="193" t="s">
        <v>1704</v>
      </c>
      <c r="Q2141" s="193" t="s">
        <v>1611</v>
      </c>
      <c r="R2141" s="172">
        <v>0</v>
      </c>
      <c r="S2141" s="172" t="s">
        <v>80</v>
      </c>
    </row>
    <row r="2142" spans="13:19" s="133" customFormat="1" ht="12.75" hidden="1" x14ac:dyDescent="0.25">
      <c r="M2142" s="172" t="str">
        <f t="shared" si="66"/>
        <v>nie ubiegam sięDolnośląskieWołów_PL518</v>
      </c>
      <c r="N2142" s="172" t="s">
        <v>1580</v>
      </c>
      <c r="O2142" s="192" t="str">
        <f t="shared" si="65"/>
        <v>Wołów_PL518</v>
      </c>
      <c r="P2142" s="193" t="s">
        <v>1707</v>
      </c>
      <c r="Q2142" s="193" t="s">
        <v>1695</v>
      </c>
      <c r="R2142" s="172">
        <v>0</v>
      </c>
      <c r="S2142" s="172" t="s">
        <v>80</v>
      </c>
    </row>
    <row r="2143" spans="13:19" s="133" customFormat="1" ht="12.75" hidden="1" x14ac:dyDescent="0.25">
      <c r="M2143" s="172" t="str">
        <f t="shared" si="66"/>
        <v>nie ubiegam sięDolnośląskieZagrodno_PL515</v>
      </c>
      <c r="N2143" s="172" t="s">
        <v>1580</v>
      </c>
      <c r="O2143" s="192" t="str">
        <f t="shared" si="65"/>
        <v>Zagrodno_PL515</v>
      </c>
      <c r="P2143" s="193" t="s">
        <v>1704</v>
      </c>
      <c r="Q2143" s="193" t="s">
        <v>1614</v>
      </c>
      <c r="R2143" s="172">
        <v>0</v>
      </c>
      <c r="S2143" s="172" t="s">
        <v>80</v>
      </c>
    </row>
    <row r="2144" spans="13:19" s="133" customFormat="1" ht="12.75" hidden="1" x14ac:dyDescent="0.25">
      <c r="M2144" s="172" t="str">
        <f t="shared" si="66"/>
        <v>nie ubiegam sięDolnośląskieZawidów_PL515</v>
      </c>
      <c r="N2144" s="172" t="s">
        <v>1580</v>
      </c>
      <c r="O2144" s="192" t="str">
        <f t="shared" si="65"/>
        <v>Zawidów_PL515</v>
      </c>
      <c r="P2144" s="193" t="s">
        <v>1704</v>
      </c>
      <c r="Q2144" s="193" t="s">
        <v>1606</v>
      </c>
      <c r="R2144" s="172">
        <v>0</v>
      </c>
      <c r="S2144" s="172" t="s">
        <v>80</v>
      </c>
    </row>
    <row r="2145" spans="13:19" s="133" customFormat="1" ht="12.75" hidden="1" x14ac:dyDescent="0.25">
      <c r="M2145" s="172" t="str">
        <f t="shared" si="66"/>
        <v>nie ubiegam sięDolnośląskieZawonia_PL518</v>
      </c>
      <c r="N2145" s="172" t="s">
        <v>1580</v>
      </c>
      <c r="O2145" s="192" t="str">
        <f t="shared" si="65"/>
        <v>Zawonia_PL518</v>
      </c>
      <c r="P2145" s="193" t="s">
        <v>1707</v>
      </c>
      <c r="Q2145" s="193" t="s">
        <v>1691</v>
      </c>
      <c r="R2145" s="172">
        <v>0</v>
      </c>
      <c r="S2145" s="172" t="s">
        <v>80</v>
      </c>
    </row>
    <row r="2146" spans="13:19" s="133" customFormat="1" ht="12.75" hidden="1" x14ac:dyDescent="0.25">
      <c r="M2146" s="172" t="str">
        <f t="shared" si="66"/>
        <v>nie ubiegam sięDolnośląskieZąbkowice Śląskie_PL517</v>
      </c>
      <c r="N2146" s="172" t="s">
        <v>1580</v>
      </c>
      <c r="O2146" s="192" t="str">
        <f t="shared" si="65"/>
        <v>Ząbkowice Śląskie_PL517</v>
      </c>
      <c r="P2146" s="193" t="s">
        <v>1706</v>
      </c>
      <c r="Q2146" s="193" t="s">
        <v>1662</v>
      </c>
      <c r="R2146" s="172">
        <v>0</v>
      </c>
      <c r="S2146" s="172" t="s">
        <v>80</v>
      </c>
    </row>
    <row r="2147" spans="13:19" s="133" customFormat="1" ht="12.75" hidden="1" x14ac:dyDescent="0.25">
      <c r="M2147" s="172" t="str">
        <f t="shared" si="66"/>
        <v>nie ubiegam sięDolnośląskieZgorzelec_PL515</v>
      </c>
      <c r="N2147" s="172" t="s">
        <v>1580</v>
      </c>
      <c r="O2147" s="192" t="str">
        <f t="shared" si="65"/>
        <v>Zgorzelec_PL515</v>
      </c>
      <c r="P2147" s="193" t="s">
        <v>1704</v>
      </c>
      <c r="Q2147" s="193" t="s">
        <v>1610</v>
      </c>
      <c r="R2147" s="172">
        <v>0</v>
      </c>
      <c r="S2147" s="172" t="s">
        <v>80</v>
      </c>
    </row>
    <row r="2148" spans="13:19" s="133" customFormat="1" ht="12.75" hidden="1" x14ac:dyDescent="0.25">
      <c r="M2148" s="172" t="str">
        <f t="shared" si="66"/>
        <v>nie ubiegam sięDolnośląskieZiębice_PL517</v>
      </c>
      <c r="N2148" s="172" t="s">
        <v>1580</v>
      </c>
      <c r="O2148" s="192" t="str">
        <f t="shared" si="65"/>
        <v>Ziębice_PL517</v>
      </c>
      <c r="P2148" s="193" t="s">
        <v>1706</v>
      </c>
      <c r="Q2148" s="193" t="s">
        <v>1663</v>
      </c>
      <c r="R2148" s="172">
        <v>0</v>
      </c>
      <c r="S2148" s="172" t="s">
        <v>80</v>
      </c>
    </row>
    <row r="2149" spans="13:19" s="133" customFormat="1" ht="12.75" hidden="1" x14ac:dyDescent="0.25">
      <c r="M2149" s="172" t="str">
        <f t="shared" si="66"/>
        <v>nie ubiegam sięDolnośląskieZłotoryja_PL515</v>
      </c>
      <c r="N2149" s="172" t="s">
        <v>1580</v>
      </c>
      <c r="O2149" s="192" t="str">
        <f t="shared" si="65"/>
        <v>Złotoryja_PL515</v>
      </c>
      <c r="P2149" s="193" t="s">
        <v>1704</v>
      </c>
      <c r="Q2149" s="193" t="s">
        <v>1615</v>
      </c>
      <c r="R2149" s="172">
        <v>0</v>
      </c>
      <c r="S2149" s="172" t="s">
        <v>80</v>
      </c>
    </row>
    <row r="2150" spans="13:19" s="133" customFormat="1" ht="12.75" hidden="1" x14ac:dyDescent="0.25">
      <c r="M2150" s="172" t="str">
        <f t="shared" si="66"/>
        <v>nie ubiegam sięDolnośląskieZłoty Stok_PL517</v>
      </c>
      <c r="N2150" s="172" t="s">
        <v>1580</v>
      </c>
      <c r="O2150" s="192" t="str">
        <f t="shared" si="65"/>
        <v>Złoty Stok_PL517</v>
      </c>
      <c r="P2150" s="193" t="s">
        <v>1706</v>
      </c>
      <c r="Q2150" s="193" t="s">
        <v>1664</v>
      </c>
      <c r="R2150" s="172">
        <v>0</v>
      </c>
      <c r="S2150" s="172" t="s">
        <v>80</v>
      </c>
    </row>
    <row r="2151" spans="13:19" s="133" customFormat="1" ht="12.75" hidden="1" x14ac:dyDescent="0.25">
      <c r="M2151" s="172" t="str">
        <f t="shared" si="66"/>
        <v>nie ubiegam sięDolnośląskieŻarów_PL517</v>
      </c>
      <c r="N2151" s="172" t="s">
        <v>1580</v>
      </c>
      <c r="O2151" s="192" t="str">
        <f t="shared" si="65"/>
        <v>Żarów_PL517</v>
      </c>
      <c r="P2151" s="193" t="s">
        <v>1706</v>
      </c>
      <c r="Q2151" s="193" t="s">
        <v>1653</v>
      </c>
      <c r="R2151" s="172">
        <v>0</v>
      </c>
      <c r="S2151" s="172" t="s">
        <v>80</v>
      </c>
    </row>
    <row r="2152" spans="13:19" s="133" customFormat="1" ht="12.75" hidden="1" x14ac:dyDescent="0.25">
      <c r="M2152" s="172" t="str">
        <f t="shared" si="66"/>
        <v>nie ubiegam sięDolnośląskieŻmigród_PL518</v>
      </c>
      <c r="N2152" s="172" t="s">
        <v>1580</v>
      </c>
      <c r="O2152" s="192" t="str">
        <f t="shared" si="65"/>
        <v>Żmigród_PL518</v>
      </c>
      <c r="P2152" s="193" t="s">
        <v>1707</v>
      </c>
      <c r="Q2152" s="193" t="s">
        <v>1692</v>
      </c>
      <c r="R2152" s="172">
        <v>0</v>
      </c>
      <c r="S2152" s="172" t="s">
        <v>80</v>
      </c>
    </row>
    <row r="2153" spans="13:19" s="133" customFormat="1" ht="12.75" hidden="1" x14ac:dyDescent="0.25">
      <c r="M2153" s="172" t="str">
        <f t="shared" si="66"/>
        <v>nie ubiegam sięDolnośląskieŻórawina_PL518</v>
      </c>
      <c r="N2153" s="172" t="s">
        <v>1580</v>
      </c>
      <c r="O2153" s="192" t="str">
        <f t="shared" si="65"/>
        <v>Żórawina_PL518</v>
      </c>
      <c r="P2153" s="193" t="s">
        <v>1707</v>
      </c>
      <c r="Q2153" s="193" t="s">
        <v>1703</v>
      </c>
      <c r="R2153" s="172">
        <v>0</v>
      </c>
      <c r="S2153" s="172" t="s">
        <v>80</v>
      </c>
    </row>
    <row r="2154" spans="13:19" s="133" customFormat="1" ht="12.75" hidden="1" x14ac:dyDescent="0.25">
      <c r="M2154" s="172" t="str">
        <f t="shared" si="66"/>
        <v>nie ubiegam sięDolnośląskieŻukowice_PL516</v>
      </c>
      <c r="N2154" s="172" t="s">
        <v>1580</v>
      </c>
      <c r="O2154" s="192" t="str">
        <f t="shared" si="65"/>
        <v>Żukowice_PL516</v>
      </c>
      <c r="P2154" s="193" t="s">
        <v>1705</v>
      </c>
      <c r="Q2154" s="193" t="s">
        <v>1619</v>
      </c>
      <c r="R2154" s="172">
        <v>0</v>
      </c>
      <c r="S2154" s="172" t="s">
        <v>80</v>
      </c>
    </row>
    <row r="2155" spans="13:19" s="133" customFormat="1" ht="12.75" hidden="1" x14ac:dyDescent="0.25">
      <c r="M2155" s="172" t="str">
        <f t="shared" si="66"/>
        <v>nie ubiegam sięKujawsko-PomorskieAleksandrów Kujawski_PL615</v>
      </c>
      <c r="N2155" s="172" t="s">
        <v>1768</v>
      </c>
      <c r="O2155" s="192" t="str">
        <f t="shared" si="65"/>
        <v>Aleksandrów Kujawski_PL615</v>
      </c>
      <c r="P2155" s="193" t="s">
        <v>1886</v>
      </c>
      <c r="Q2155" s="193" t="s">
        <v>1831</v>
      </c>
      <c r="R2155" s="172">
        <v>0</v>
      </c>
      <c r="S2155" s="172" t="s">
        <v>80</v>
      </c>
    </row>
    <row r="2156" spans="13:19" s="133" customFormat="1" ht="12.75" hidden="1" x14ac:dyDescent="0.25">
      <c r="M2156" s="172" t="str">
        <f t="shared" si="66"/>
        <v>nie ubiegam sięKujawsko-PomorskieBarcin_PL615</v>
      </c>
      <c r="N2156" s="172" t="s">
        <v>1768</v>
      </c>
      <c r="O2156" s="192" t="str">
        <f t="shared" si="65"/>
        <v>Barcin_PL615</v>
      </c>
      <c r="P2156" s="193" t="s">
        <v>1886</v>
      </c>
      <c r="Q2156" s="193" t="s">
        <v>1880</v>
      </c>
      <c r="R2156" s="172">
        <v>0</v>
      </c>
      <c r="S2156" s="172" t="s">
        <v>80</v>
      </c>
    </row>
    <row r="2157" spans="13:19" s="133" customFormat="1" ht="12.75" hidden="1" x14ac:dyDescent="0.25">
      <c r="M2157" s="172" t="str">
        <f t="shared" si="66"/>
        <v>nie ubiegam sięKujawsko-PomorskieBartniczka_PL614</v>
      </c>
      <c r="N2157" s="172" t="s">
        <v>1768</v>
      </c>
      <c r="O2157" s="192" t="str">
        <f t="shared" si="65"/>
        <v>Bartniczka_PL614</v>
      </c>
      <c r="P2157" s="193" t="s">
        <v>1885</v>
      </c>
      <c r="Q2157" s="193" t="s">
        <v>1786</v>
      </c>
      <c r="R2157" s="172">
        <v>0</v>
      </c>
      <c r="S2157" s="172" t="s">
        <v>80</v>
      </c>
    </row>
    <row r="2158" spans="13:19" s="133" customFormat="1" ht="12.75" hidden="1" x14ac:dyDescent="0.25">
      <c r="M2158" s="172" t="str">
        <f t="shared" si="66"/>
        <v>nie ubiegam sięKujawsko-PomorskieBaruchowo_PL615</v>
      </c>
      <c r="N2158" s="172" t="s">
        <v>1768</v>
      </c>
      <c r="O2158" s="192" t="str">
        <f t="shared" si="65"/>
        <v>Baruchowo_PL615</v>
      </c>
      <c r="P2158" s="193" t="s">
        <v>1886</v>
      </c>
      <c r="Q2158" s="193" t="s">
        <v>1869</v>
      </c>
      <c r="R2158" s="172">
        <v>0</v>
      </c>
      <c r="S2158" s="172" t="s">
        <v>80</v>
      </c>
    </row>
    <row r="2159" spans="13:19" s="133" customFormat="1" ht="12.75" hidden="1" x14ac:dyDescent="0.25">
      <c r="M2159" s="172" t="str">
        <f t="shared" si="66"/>
        <v>nie ubiegam sięKujawsko-PomorskieBądkowo_PL615</v>
      </c>
      <c r="N2159" s="172" t="s">
        <v>1768</v>
      </c>
      <c r="O2159" s="192" t="str">
        <f t="shared" si="65"/>
        <v>Bądkowo_PL615</v>
      </c>
      <c r="P2159" s="193" t="s">
        <v>1886</v>
      </c>
      <c r="Q2159" s="193" t="s">
        <v>1832</v>
      </c>
      <c r="R2159" s="172">
        <v>0</v>
      </c>
      <c r="S2159" s="172" t="s">
        <v>80</v>
      </c>
    </row>
    <row r="2160" spans="13:19" s="133" customFormat="1" ht="12.75" hidden="1" x14ac:dyDescent="0.25">
      <c r="M2160" s="172" t="str">
        <f t="shared" si="66"/>
        <v>nie ubiegam sięKujawsko-PomorskieBiałe Błota_PL613</v>
      </c>
      <c r="N2160" s="172" t="s">
        <v>1768</v>
      </c>
      <c r="O2160" s="192" t="str">
        <f t="shared" si="65"/>
        <v>Białe Błota_PL613</v>
      </c>
      <c r="P2160" s="193" t="s">
        <v>1884</v>
      </c>
      <c r="Q2160" s="193" t="s">
        <v>1769</v>
      </c>
      <c r="R2160" s="172">
        <v>0</v>
      </c>
      <c r="S2160" s="172" t="s">
        <v>80</v>
      </c>
    </row>
    <row r="2161" spans="13:19" s="133" customFormat="1" ht="12.75" hidden="1" x14ac:dyDescent="0.25">
      <c r="M2161" s="172" t="str">
        <f t="shared" si="66"/>
        <v>nie ubiegam sięKujawsko-PomorskieBobrowniki_PL615</v>
      </c>
      <c r="N2161" s="172" t="s">
        <v>1768</v>
      </c>
      <c r="O2161" s="192" t="str">
        <f t="shared" si="65"/>
        <v>Bobrowniki_PL615</v>
      </c>
      <c r="P2161" s="193" t="s">
        <v>1886</v>
      </c>
      <c r="Q2161" s="193" t="s">
        <v>1843</v>
      </c>
      <c r="R2161" s="172">
        <v>0</v>
      </c>
      <c r="S2161" s="172" t="s">
        <v>80</v>
      </c>
    </row>
    <row r="2162" spans="13:19" s="133" customFormat="1" ht="12.75" hidden="1" x14ac:dyDescent="0.25">
      <c r="M2162" s="172" t="str">
        <f t="shared" si="66"/>
        <v>nie ubiegam sięKujawsko-PomorskieBobrowo_PL614</v>
      </c>
      <c r="N2162" s="172" t="s">
        <v>1768</v>
      </c>
      <c r="O2162" s="192" t="str">
        <f t="shared" si="65"/>
        <v>Bobrowo_PL614</v>
      </c>
      <c r="P2162" s="193" t="s">
        <v>1885</v>
      </c>
      <c r="Q2162" s="193" t="s">
        <v>1784</v>
      </c>
      <c r="R2162" s="172">
        <v>0</v>
      </c>
      <c r="S2162" s="172" t="s">
        <v>80</v>
      </c>
    </row>
    <row r="2163" spans="13:19" s="133" customFormat="1" ht="12.75" hidden="1" x14ac:dyDescent="0.25">
      <c r="M2163" s="172" t="str">
        <f t="shared" si="66"/>
        <v>nie ubiegam sięKujawsko-PomorskieBoniewo_PL615</v>
      </c>
      <c r="N2163" s="172" t="s">
        <v>1768</v>
      </c>
      <c r="O2163" s="192" t="str">
        <f t="shared" si="65"/>
        <v>Boniewo_PL615</v>
      </c>
      <c r="P2163" s="193" t="s">
        <v>1886</v>
      </c>
      <c r="Q2163" s="193" t="s">
        <v>1870</v>
      </c>
      <c r="R2163" s="172">
        <v>0</v>
      </c>
      <c r="S2163" s="172" t="s">
        <v>80</v>
      </c>
    </row>
    <row r="2164" spans="13:19" s="133" customFormat="1" ht="12.75" hidden="1" x14ac:dyDescent="0.25">
      <c r="M2164" s="172" t="str">
        <f t="shared" si="66"/>
        <v>nie ubiegam sięKujawsko-PomorskieBrodnica_PL614</v>
      </c>
      <c r="N2164" s="172" t="s">
        <v>1768</v>
      </c>
      <c r="O2164" s="192" t="str">
        <f t="shared" si="65"/>
        <v>Brodnica_PL614</v>
      </c>
      <c r="P2164" s="193" t="s">
        <v>1885</v>
      </c>
      <c r="Q2164" s="193" t="s">
        <v>1402</v>
      </c>
      <c r="R2164" s="172">
        <v>0</v>
      </c>
      <c r="S2164" s="172" t="s">
        <v>80</v>
      </c>
    </row>
    <row r="2165" spans="13:19" s="133" customFormat="1" ht="12.75" hidden="1" x14ac:dyDescent="0.25">
      <c r="M2165" s="172" t="str">
        <f t="shared" si="66"/>
        <v>nie ubiegam sięKujawsko-PomorskieBrześć Kujawski_PL615</v>
      </c>
      <c r="N2165" s="172" t="s">
        <v>1768</v>
      </c>
      <c r="O2165" s="192" t="str">
        <f t="shared" si="65"/>
        <v>Brześć Kujawski_PL615</v>
      </c>
      <c r="P2165" s="193" t="s">
        <v>1886</v>
      </c>
      <c r="Q2165" s="193" t="s">
        <v>1871</v>
      </c>
      <c r="R2165" s="172">
        <v>0</v>
      </c>
      <c r="S2165" s="172" t="s">
        <v>80</v>
      </c>
    </row>
    <row r="2166" spans="13:19" s="133" customFormat="1" ht="12.75" hidden="1" x14ac:dyDescent="0.25">
      <c r="M2166" s="172" t="str">
        <f t="shared" si="66"/>
        <v>nie ubiegam sięKujawsko-PomorskieBrzozie_PL614</v>
      </c>
      <c r="N2166" s="172" t="s">
        <v>1768</v>
      </c>
      <c r="O2166" s="192" t="str">
        <f t="shared" si="65"/>
        <v>Brzozie_PL614</v>
      </c>
      <c r="P2166" s="193" t="s">
        <v>1885</v>
      </c>
      <c r="Q2166" s="193" t="s">
        <v>1785</v>
      </c>
      <c r="R2166" s="172">
        <v>0</v>
      </c>
      <c r="S2166" s="172" t="s">
        <v>80</v>
      </c>
    </row>
    <row r="2167" spans="13:19" s="133" customFormat="1" ht="12.75" hidden="1" x14ac:dyDescent="0.25">
      <c r="M2167" s="172" t="str">
        <f t="shared" si="66"/>
        <v>nie ubiegam sięKujawsko-PomorskieBrzuze_PL615</v>
      </c>
      <c r="N2167" s="172" t="s">
        <v>1768</v>
      </c>
      <c r="O2167" s="192" t="str">
        <f t="shared" si="65"/>
        <v>Brzuze_PL615</v>
      </c>
      <c r="P2167" s="193" t="s">
        <v>1886</v>
      </c>
      <c r="Q2167" s="193" t="s">
        <v>1863</v>
      </c>
      <c r="R2167" s="172">
        <v>0</v>
      </c>
      <c r="S2167" s="172" t="s">
        <v>80</v>
      </c>
    </row>
    <row r="2168" spans="13:19" s="133" customFormat="1" ht="12.75" hidden="1" x14ac:dyDescent="0.25">
      <c r="M2168" s="172" t="str">
        <f t="shared" si="66"/>
        <v>nie ubiegam sięKujawsko-PomorskieBukowiec_PL614</v>
      </c>
      <c r="N2168" s="172" t="s">
        <v>1768</v>
      </c>
      <c r="O2168" s="192" t="str">
        <f t="shared" si="65"/>
        <v>Bukowiec_PL614</v>
      </c>
      <c r="P2168" s="193" t="s">
        <v>1885</v>
      </c>
      <c r="Q2168" s="193" t="s">
        <v>1811</v>
      </c>
      <c r="R2168" s="172">
        <v>0</v>
      </c>
      <c r="S2168" s="172" t="s">
        <v>80</v>
      </c>
    </row>
    <row r="2169" spans="13:19" s="133" customFormat="1" ht="12.75" hidden="1" x14ac:dyDescent="0.25">
      <c r="M2169" s="172" t="str">
        <f t="shared" si="66"/>
        <v>nie ubiegam sięKujawsko-PomorskieBytoń_PL615</v>
      </c>
      <c r="N2169" s="172" t="s">
        <v>1768</v>
      </c>
      <c r="O2169" s="192" t="str">
        <f t="shared" si="65"/>
        <v>Bytoń_PL615</v>
      </c>
      <c r="P2169" s="193" t="s">
        <v>1886</v>
      </c>
      <c r="Q2169" s="193" t="s">
        <v>1858</v>
      </c>
      <c r="R2169" s="172">
        <v>0</v>
      </c>
      <c r="S2169" s="172" t="s">
        <v>80</v>
      </c>
    </row>
    <row r="2170" spans="13:19" s="133" customFormat="1" ht="12.75" hidden="1" x14ac:dyDescent="0.25">
      <c r="M2170" s="172" t="str">
        <f t="shared" si="66"/>
        <v>nie ubiegam sięKujawsko-PomorskieCekcyn_PL614</v>
      </c>
      <c r="N2170" s="172" t="s">
        <v>1768</v>
      </c>
      <c r="O2170" s="192" t="str">
        <f t="shared" si="65"/>
        <v>Cekcyn_PL614</v>
      </c>
      <c r="P2170" s="193" t="s">
        <v>1885</v>
      </c>
      <c r="Q2170" s="193" t="s">
        <v>1820</v>
      </c>
      <c r="R2170" s="172">
        <v>0</v>
      </c>
      <c r="S2170" s="172" t="s">
        <v>80</v>
      </c>
    </row>
    <row r="2171" spans="13:19" s="133" customFormat="1" ht="12.75" hidden="1" x14ac:dyDescent="0.25">
      <c r="M2171" s="172" t="str">
        <f t="shared" si="66"/>
        <v>nie ubiegam sięKujawsko-PomorskieChełmno_PL614</v>
      </c>
      <c r="N2171" s="172" t="s">
        <v>1768</v>
      </c>
      <c r="O2171" s="192" t="str">
        <f t="shared" si="65"/>
        <v>Chełmno_PL614</v>
      </c>
      <c r="P2171" s="193" t="s">
        <v>1885</v>
      </c>
      <c r="Q2171" s="193" t="s">
        <v>1790</v>
      </c>
      <c r="R2171" s="172">
        <v>0</v>
      </c>
      <c r="S2171" s="172" t="s">
        <v>80</v>
      </c>
    </row>
    <row r="2172" spans="13:19" s="133" customFormat="1" ht="12.75" hidden="1" x14ac:dyDescent="0.25">
      <c r="M2172" s="172" t="str">
        <f t="shared" si="66"/>
        <v>nie ubiegam sięKujawsko-PomorskieChełmża_PL613</v>
      </c>
      <c r="N2172" s="172" t="s">
        <v>1768</v>
      </c>
      <c r="O2172" s="192" t="str">
        <f t="shared" si="65"/>
        <v>Chełmża_PL613</v>
      </c>
      <c r="P2172" s="193" t="s">
        <v>1884</v>
      </c>
      <c r="Q2172" s="193" t="s">
        <v>1776</v>
      </c>
      <c r="R2172" s="172">
        <v>0</v>
      </c>
      <c r="S2172" s="172" t="s">
        <v>80</v>
      </c>
    </row>
    <row r="2173" spans="13:19" s="133" customFormat="1" ht="12.75" hidden="1" x14ac:dyDescent="0.25">
      <c r="M2173" s="172" t="str">
        <f t="shared" si="66"/>
        <v>nie ubiegam sięKujawsko-PomorskieChoceń_PL615</v>
      </c>
      <c r="N2173" s="172" t="s">
        <v>1768</v>
      </c>
      <c r="O2173" s="192" t="str">
        <f t="shared" si="65"/>
        <v>Choceń_PL615</v>
      </c>
      <c r="P2173" s="193" t="s">
        <v>1886</v>
      </c>
      <c r="Q2173" s="193" t="s">
        <v>1872</v>
      </c>
      <c r="R2173" s="172">
        <v>0</v>
      </c>
      <c r="S2173" s="172" t="s">
        <v>80</v>
      </c>
    </row>
    <row r="2174" spans="13:19" s="133" customFormat="1" ht="12.75" hidden="1" x14ac:dyDescent="0.25">
      <c r="M2174" s="172" t="str">
        <f t="shared" si="66"/>
        <v>nie ubiegam sięKujawsko-PomorskieChodecz_PL615</v>
      </c>
      <c r="N2174" s="172" t="s">
        <v>1768</v>
      </c>
      <c r="O2174" s="192" t="str">
        <f t="shared" si="65"/>
        <v>Chodecz_PL615</v>
      </c>
      <c r="P2174" s="193" t="s">
        <v>1886</v>
      </c>
      <c r="Q2174" s="193" t="s">
        <v>1873</v>
      </c>
      <c r="R2174" s="172">
        <v>0</v>
      </c>
      <c r="S2174" s="172" t="s">
        <v>80</v>
      </c>
    </row>
    <row r="2175" spans="13:19" s="133" customFormat="1" ht="12.75" hidden="1" x14ac:dyDescent="0.25">
      <c r="M2175" s="172" t="str">
        <f t="shared" si="66"/>
        <v>nie ubiegam sięKujawsko-PomorskieChrostkowo_PL615</v>
      </c>
      <c r="N2175" s="172" t="s">
        <v>1768</v>
      </c>
      <c r="O2175" s="192" t="str">
        <f t="shared" si="65"/>
        <v>Chrostkowo_PL615</v>
      </c>
      <c r="P2175" s="193" t="s">
        <v>1886</v>
      </c>
      <c r="Q2175" s="193" t="s">
        <v>1844</v>
      </c>
      <c r="R2175" s="172">
        <v>0</v>
      </c>
      <c r="S2175" s="172" t="s">
        <v>80</v>
      </c>
    </row>
    <row r="2176" spans="13:19" s="133" customFormat="1" ht="12.75" hidden="1" x14ac:dyDescent="0.25">
      <c r="M2176" s="172" t="str">
        <f t="shared" si="66"/>
        <v>nie ubiegam sięKujawsko-PomorskieCiechocin_PL614</v>
      </c>
      <c r="N2176" s="172" t="s">
        <v>1768</v>
      </c>
      <c r="O2176" s="192" t="str">
        <f t="shared" si="65"/>
        <v>Ciechocin_PL614</v>
      </c>
      <c r="P2176" s="193" t="s">
        <v>1885</v>
      </c>
      <c r="Q2176" s="193" t="s">
        <v>1796</v>
      </c>
      <c r="R2176" s="172">
        <v>0</v>
      </c>
      <c r="S2176" s="172" t="s">
        <v>80</v>
      </c>
    </row>
    <row r="2177" spans="13:19" s="133" customFormat="1" ht="12.75" hidden="1" x14ac:dyDescent="0.25">
      <c r="M2177" s="172" t="str">
        <f t="shared" si="66"/>
        <v>nie ubiegam sięKujawsko-PomorskieCzernikowo_PL613</v>
      </c>
      <c r="N2177" s="172" t="s">
        <v>1768</v>
      </c>
      <c r="O2177" s="192" t="str">
        <f t="shared" si="65"/>
        <v>Czernikowo_PL613</v>
      </c>
      <c r="P2177" s="193" t="s">
        <v>1884</v>
      </c>
      <c r="Q2177" s="193" t="s">
        <v>1777</v>
      </c>
      <c r="R2177" s="172">
        <v>0</v>
      </c>
      <c r="S2177" s="172" t="s">
        <v>80</v>
      </c>
    </row>
    <row r="2178" spans="13:19" s="133" customFormat="1" ht="12.75" hidden="1" x14ac:dyDescent="0.25">
      <c r="M2178" s="172" t="str">
        <f t="shared" si="66"/>
        <v>nie ubiegam sięKujawsko-PomorskieDąbrowa Biskupia_PL615</v>
      </c>
      <c r="N2178" s="172" t="s">
        <v>1768</v>
      </c>
      <c r="O2178" s="192" t="str">
        <f t="shared" si="65"/>
        <v>Dąbrowa Biskupia_PL615</v>
      </c>
      <c r="P2178" s="193" t="s">
        <v>1886</v>
      </c>
      <c r="Q2178" s="193" t="s">
        <v>1836</v>
      </c>
      <c r="R2178" s="172">
        <v>0</v>
      </c>
      <c r="S2178" s="172" t="s">
        <v>80</v>
      </c>
    </row>
    <row r="2179" spans="13:19" s="133" customFormat="1" ht="12.75" hidden="1" x14ac:dyDescent="0.25">
      <c r="M2179" s="172" t="str">
        <f t="shared" si="66"/>
        <v>nie ubiegam sięKujawsko-PomorskieDąbrowa Chełmińska_PL613</v>
      </c>
      <c r="N2179" s="172" t="s">
        <v>1768</v>
      </c>
      <c r="O2179" s="192" t="str">
        <f t="shared" si="65"/>
        <v>Dąbrowa Chełmińska_PL613</v>
      </c>
      <c r="P2179" s="193" t="s">
        <v>1884</v>
      </c>
      <c r="Q2179" s="193" t="s">
        <v>1770</v>
      </c>
      <c r="R2179" s="172">
        <v>0</v>
      </c>
      <c r="S2179" s="172" t="s">
        <v>80</v>
      </c>
    </row>
    <row r="2180" spans="13:19" s="133" customFormat="1" ht="12.75" hidden="1" x14ac:dyDescent="0.25">
      <c r="M2180" s="172" t="str">
        <f t="shared" si="66"/>
        <v>nie ubiegam sięKujawsko-PomorskieDąbrowa_PL615</v>
      </c>
      <c r="N2180" s="172" t="s">
        <v>1768</v>
      </c>
      <c r="O2180" s="192" t="str">
        <f t="shared" si="65"/>
        <v>Dąbrowa_PL615</v>
      </c>
      <c r="P2180" s="193" t="s">
        <v>1886</v>
      </c>
      <c r="Q2180" s="193" t="s">
        <v>1749</v>
      </c>
      <c r="R2180" s="172">
        <v>0</v>
      </c>
      <c r="S2180" s="172" t="s">
        <v>80</v>
      </c>
    </row>
    <row r="2181" spans="13:19" s="133" customFormat="1" ht="12.75" hidden="1" x14ac:dyDescent="0.25">
      <c r="M2181" s="172" t="str">
        <f t="shared" si="66"/>
        <v>nie ubiegam sięKujawsko-PomorskieDębowa Łąka_PL614</v>
      </c>
      <c r="N2181" s="172" t="s">
        <v>1768</v>
      </c>
      <c r="O2181" s="192" t="str">
        <f t="shared" ref="O2181:O2244" si="67">Q2181&amp;P2181</f>
        <v>Dębowa Łąka_PL614</v>
      </c>
      <c r="P2181" s="193" t="s">
        <v>1885</v>
      </c>
      <c r="Q2181" s="193" t="s">
        <v>1826</v>
      </c>
      <c r="R2181" s="172">
        <v>0</v>
      </c>
      <c r="S2181" s="172" t="s">
        <v>80</v>
      </c>
    </row>
    <row r="2182" spans="13:19" s="133" customFormat="1" ht="12.75" hidden="1" x14ac:dyDescent="0.25">
      <c r="M2182" s="172" t="str">
        <f t="shared" ref="M2182:M2245" si="68">S2182&amp;N2182&amp;O2182</f>
        <v>nie ubiegam sięKujawsko-PomorskieDobrcz_PL613</v>
      </c>
      <c r="N2182" s="172" t="s">
        <v>1768</v>
      </c>
      <c r="O2182" s="192" t="str">
        <f t="shared" si="67"/>
        <v>Dobrcz_PL613</v>
      </c>
      <c r="P2182" s="193" t="s">
        <v>1884</v>
      </c>
      <c r="Q2182" s="193" t="s">
        <v>1771</v>
      </c>
      <c r="R2182" s="172">
        <v>0</v>
      </c>
      <c r="S2182" s="172" t="s">
        <v>80</v>
      </c>
    </row>
    <row r="2183" spans="13:19" s="133" customFormat="1" ht="12.75" hidden="1" x14ac:dyDescent="0.25">
      <c r="M2183" s="172" t="str">
        <f t="shared" si="68"/>
        <v>nie ubiegam sięKujawsko-PomorskieDobre_PL615</v>
      </c>
      <c r="N2183" s="172" t="s">
        <v>1768</v>
      </c>
      <c r="O2183" s="192" t="str">
        <f t="shared" si="67"/>
        <v>Dobre_PL615</v>
      </c>
      <c r="P2183" s="193" t="s">
        <v>1886</v>
      </c>
      <c r="Q2183" s="193" t="s">
        <v>481</v>
      </c>
      <c r="R2183" s="172">
        <v>0</v>
      </c>
      <c r="S2183" s="172" t="s">
        <v>80</v>
      </c>
    </row>
    <row r="2184" spans="13:19" s="133" customFormat="1" ht="12.75" hidden="1" x14ac:dyDescent="0.25">
      <c r="M2184" s="172" t="str">
        <f t="shared" si="68"/>
        <v>nie ubiegam sięKujawsko-PomorskieDobrzyń nad Wisłą_PL615</v>
      </c>
      <c r="N2184" s="172" t="s">
        <v>1768</v>
      </c>
      <c r="O2184" s="192" t="str">
        <f t="shared" si="67"/>
        <v>Dobrzyń nad Wisłą_PL615</v>
      </c>
      <c r="P2184" s="193" t="s">
        <v>1886</v>
      </c>
      <c r="Q2184" s="193" t="s">
        <v>1845</v>
      </c>
      <c r="R2184" s="172">
        <v>0</v>
      </c>
      <c r="S2184" s="172" t="s">
        <v>80</v>
      </c>
    </row>
    <row r="2185" spans="13:19" s="133" customFormat="1" ht="12.75" hidden="1" x14ac:dyDescent="0.25">
      <c r="M2185" s="172" t="str">
        <f t="shared" si="68"/>
        <v>nie ubiegam sięKujawsko-PomorskieDragacz_PL614</v>
      </c>
      <c r="N2185" s="172" t="s">
        <v>1768</v>
      </c>
      <c r="O2185" s="192" t="str">
        <f t="shared" si="67"/>
        <v>Dragacz_PL614</v>
      </c>
      <c r="P2185" s="193" t="s">
        <v>1885</v>
      </c>
      <c r="Q2185" s="193" t="s">
        <v>1812</v>
      </c>
      <c r="R2185" s="172">
        <v>0</v>
      </c>
      <c r="S2185" s="172" t="s">
        <v>80</v>
      </c>
    </row>
    <row r="2186" spans="13:19" s="133" customFormat="1" ht="12.75" hidden="1" x14ac:dyDescent="0.25">
      <c r="M2186" s="172" t="str">
        <f t="shared" si="68"/>
        <v>nie ubiegam sięKujawsko-PomorskieDrzycim_PL614</v>
      </c>
      <c r="N2186" s="172" t="s">
        <v>1768</v>
      </c>
      <c r="O2186" s="192" t="str">
        <f t="shared" si="67"/>
        <v>Drzycim_PL614</v>
      </c>
      <c r="P2186" s="193" t="s">
        <v>1885</v>
      </c>
      <c r="Q2186" s="193" t="s">
        <v>1813</v>
      </c>
      <c r="R2186" s="172">
        <v>0</v>
      </c>
      <c r="S2186" s="172" t="s">
        <v>80</v>
      </c>
    </row>
    <row r="2187" spans="13:19" s="133" customFormat="1" ht="12.75" hidden="1" x14ac:dyDescent="0.25">
      <c r="M2187" s="172" t="str">
        <f t="shared" si="68"/>
        <v>nie ubiegam sięKujawsko-PomorskieFabianki_PL615</v>
      </c>
      <c r="N2187" s="172" t="s">
        <v>1768</v>
      </c>
      <c r="O2187" s="192" t="str">
        <f t="shared" si="67"/>
        <v>Fabianki_PL615</v>
      </c>
      <c r="P2187" s="193" t="s">
        <v>1886</v>
      </c>
      <c r="Q2187" s="193" t="s">
        <v>1874</v>
      </c>
      <c r="R2187" s="172">
        <v>0</v>
      </c>
      <c r="S2187" s="172" t="s">
        <v>80</v>
      </c>
    </row>
    <row r="2188" spans="13:19" s="133" customFormat="1" ht="12.75" hidden="1" x14ac:dyDescent="0.25">
      <c r="M2188" s="172" t="str">
        <f t="shared" si="68"/>
        <v>nie ubiegam sięKujawsko-PomorskieGąsawa_PL615</v>
      </c>
      <c r="N2188" s="172" t="s">
        <v>1768</v>
      </c>
      <c r="O2188" s="192" t="str">
        <f t="shared" si="67"/>
        <v>Gąsawa_PL615</v>
      </c>
      <c r="P2188" s="193" t="s">
        <v>1886</v>
      </c>
      <c r="Q2188" s="193" t="s">
        <v>1881</v>
      </c>
      <c r="R2188" s="172">
        <v>0</v>
      </c>
      <c r="S2188" s="172" t="s">
        <v>80</v>
      </c>
    </row>
    <row r="2189" spans="13:19" s="133" customFormat="1" ht="12.75" hidden="1" x14ac:dyDescent="0.25">
      <c r="M2189" s="172" t="str">
        <f t="shared" si="68"/>
        <v>nie ubiegam sięKujawsko-PomorskieGniewkowo_PL615</v>
      </c>
      <c r="N2189" s="172" t="s">
        <v>1768</v>
      </c>
      <c r="O2189" s="192" t="str">
        <f t="shared" si="67"/>
        <v>Gniewkowo_PL615</v>
      </c>
      <c r="P2189" s="193" t="s">
        <v>1886</v>
      </c>
      <c r="Q2189" s="193" t="s">
        <v>1837</v>
      </c>
      <c r="R2189" s="172">
        <v>0</v>
      </c>
      <c r="S2189" s="172" t="s">
        <v>80</v>
      </c>
    </row>
    <row r="2190" spans="13:19" s="133" customFormat="1" ht="12.75" hidden="1" x14ac:dyDescent="0.25">
      <c r="M2190" s="172" t="str">
        <f t="shared" si="68"/>
        <v>nie ubiegam sięKujawsko-PomorskieGolub-Dobrzyń_PL614</v>
      </c>
      <c r="N2190" s="172" t="s">
        <v>1768</v>
      </c>
      <c r="O2190" s="192" t="str">
        <f t="shared" si="67"/>
        <v>Golub-Dobrzyń_PL614</v>
      </c>
      <c r="P2190" s="193" t="s">
        <v>1885</v>
      </c>
      <c r="Q2190" s="193" t="s">
        <v>1797</v>
      </c>
      <c r="R2190" s="172">
        <v>0</v>
      </c>
      <c r="S2190" s="172" t="s">
        <v>80</v>
      </c>
    </row>
    <row r="2191" spans="13:19" s="133" customFormat="1" ht="12.75" hidden="1" x14ac:dyDescent="0.25">
      <c r="M2191" s="172" t="str">
        <f t="shared" si="68"/>
        <v>nie ubiegam sięKujawsko-PomorskieGostycyn_PL614</v>
      </c>
      <c r="N2191" s="172" t="s">
        <v>1768</v>
      </c>
      <c r="O2191" s="192" t="str">
        <f t="shared" si="67"/>
        <v>Gostycyn_PL614</v>
      </c>
      <c r="P2191" s="193" t="s">
        <v>1885</v>
      </c>
      <c r="Q2191" s="193" t="s">
        <v>1821</v>
      </c>
      <c r="R2191" s="172">
        <v>0</v>
      </c>
      <c r="S2191" s="172" t="s">
        <v>80</v>
      </c>
    </row>
    <row r="2192" spans="13:19" s="133" customFormat="1" ht="12.75" hidden="1" x14ac:dyDescent="0.25">
      <c r="M2192" s="172" t="str">
        <f t="shared" si="68"/>
        <v>nie ubiegam sięKujawsko-PomorskieGórzno_PL614</v>
      </c>
      <c r="N2192" s="172" t="s">
        <v>1768</v>
      </c>
      <c r="O2192" s="192" t="str">
        <f t="shared" si="67"/>
        <v>Górzno_PL614</v>
      </c>
      <c r="P2192" s="193" t="s">
        <v>1885</v>
      </c>
      <c r="Q2192" s="193" t="s">
        <v>469</v>
      </c>
      <c r="R2192" s="172">
        <v>0</v>
      </c>
      <c r="S2192" s="172" t="s">
        <v>80</v>
      </c>
    </row>
    <row r="2193" spans="13:19" s="133" customFormat="1" ht="12.75" hidden="1" x14ac:dyDescent="0.25">
      <c r="M2193" s="172" t="str">
        <f t="shared" si="68"/>
        <v>nie ubiegam sięKujawsko-PomorskieGrudziądz_PL614</v>
      </c>
      <c r="N2193" s="172" t="s">
        <v>1768</v>
      </c>
      <c r="O2193" s="192" t="str">
        <f t="shared" si="67"/>
        <v>Grudziądz_PL614</v>
      </c>
      <c r="P2193" s="193" t="s">
        <v>1885</v>
      </c>
      <c r="Q2193" s="193" t="s">
        <v>1801</v>
      </c>
      <c r="R2193" s="172">
        <v>0</v>
      </c>
      <c r="S2193" s="172" t="s">
        <v>80</v>
      </c>
    </row>
    <row r="2194" spans="13:19" s="133" customFormat="1" ht="12.75" hidden="1" x14ac:dyDescent="0.25">
      <c r="M2194" s="172" t="str">
        <f t="shared" si="68"/>
        <v>nie ubiegam sięKujawsko-PomorskieGruta_PL614</v>
      </c>
      <c r="N2194" s="172" t="s">
        <v>1768</v>
      </c>
      <c r="O2194" s="192" t="str">
        <f t="shared" si="67"/>
        <v>Gruta_PL614</v>
      </c>
      <c r="P2194" s="193" t="s">
        <v>1885</v>
      </c>
      <c r="Q2194" s="193" t="s">
        <v>1802</v>
      </c>
      <c r="R2194" s="172">
        <v>0</v>
      </c>
      <c r="S2194" s="172" t="s">
        <v>80</v>
      </c>
    </row>
    <row r="2195" spans="13:19" s="133" customFormat="1" ht="12.75" hidden="1" x14ac:dyDescent="0.25">
      <c r="M2195" s="172" t="str">
        <f t="shared" si="68"/>
        <v>nie ubiegam sięKujawsko-PomorskieInowrocław_PL615</v>
      </c>
      <c r="N2195" s="172" t="s">
        <v>1768</v>
      </c>
      <c r="O2195" s="192" t="str">
        <f t="shared" si="67"/>
        <v>Inowrocław_PL615</v>
      </c>
      <c r="P2195" s="193" t="s">
        <v>1886</v>
      </c>
      <c r="Q2195" s="193" t="s">
        <v>1838</v>
      </c>
      <c r="R2195" s="172">
        <v>0</v>
      </c>
      <c r="S2195" s="172" t="s">
        <v>80</v>
      </c>
    </row>
    <row r="2196" spans="13:19" s="133" customFormat="1" ht="12.75" hidden="1" x14ac:dyDescent="0.25">
      <c r="M2196" s="172" t="str">
        <f t="shared" si="68"/>
        <v>nie ubiegam sięKujawsko-PomorskieIzbica Kujawska_PL615</v>
      </c>
      <c r="N2196" s="172" t="s">
        <v>1768</v>
      </c>
      <c r="O2196" s="192" t="str">
        <f t="shared" si="67"/>
        <v>Izbica Kujawska_PL615</v>
      </c>
      <c r="P2196" s="193" t="s">
        <v>1886</v>
      </c>
      <c r="Q2196" s="193" t="s">
        <v>1875</v>
      </c>
      <c r="R2196" s="172">
        <v>0</v>
      </c>
      <c r="S2196" s="172" t="s">
        <v>80</v>
      </c>
    </row>
    <row r="2197" spans="13:19" s="133" customFormat="1" ht="12.75" hidden="1" x14ac:dyDescent="0.25">
      <c r="M2197" s="172" t="str">
        <f t="shared" si="68"/>
        <v>nie ubiegam sięKujawsko-PomorskieJabłonowo Pomorskie_PL614</v>
      </c>
      <c r="N2197" s="172" t="s">
        <v>1768</v>
      </c>
      <c r="O2197" s="192" t="str">
        <f t="shared" si="67"/>
        <v>Jabłonowo Pomorskie_PL614</v>
      </c>
      <c r="P2197" s="193" t="s">
        <v>1885</v>
      </c>
      <c r="Q2197" s="193" t="s">
        <v>1787</v>
      </c>
      <c r="R2197" s="172">
        <v>0</v>
      </c>
      <c r="S2197" s="172" t="s">
        <v>80</v>
      </c>
    </row>
    <row r="2198" spans="13:19" s="133" customFormat="1" ht="12.75" hidden="1" x14ac:dyDescent="0.25">
      <c r="M2198" s="172" t="str">
        <f t="shared" si="68"/>
        <v>nie ubiegam sięKujawsko-PomorskieJanikowo_PL615</v>
      </c>
      <c r="N2198" s="172" t="s">
        <v>1768</v>
      </c>
      <c r="O2198" s="192" t="str">
        <f t="shared" si="67"/>
        <v>Janikowo_PL615</v>
      </c>
      <c r="P2198" s="193" t="s">
        <v>1886</v>
      </c>
      <c r="Q2198" s="193" t="s">
        <v>1839</v>
      </c>
      <c r="R2198" s="172">
        <v>0</v>
      </c>
      <c r="S2198" s="172" t="s">
        <v>80</v>
      </c>
    </row>
    <row r="2199" spans="13:19" s="133" customFormat="1" ht="12.75" hidden="1" x14ac:dyDescent="0.25">
      <c r="M2199" s="172" t="str">
        <f t="shared" si="68"/>
        <v>nie ubiegam sięKujawsko-PomorskieJanowiec Wielkopolski_PL615</v>
      </c>
      <c r="N2199" s="172" t="s">
        <v>1768</v>
      </c>
      <c r="O2199" s="192" t="str">
        <f t="shared" si="67"/>
        <v>Janowiec Wielkopolski_PL615</v>
      </c>
      <c r="P2199" s="193" t="s">
        <v>1886</v>
      </c>
      <c r="Q2199" s="193" t="s">
        <v>1882</v>
      </c>
      <c r="R2199" s="172">
        <v>0</v>
      </c>
      <c r="S2199" s="172" t="s">
        <v>80</v>
      </c>
    </row>
    <row r="2200" spans="13:19" s="133" customFormat="1" ht="12.75" hidden="1" x14ac:dyDescent="0.25">
      <c r="M2200" s="172" t="str">
        <f t="shared" si="68"/>
        <v>nie ubiegam sięKujawsko-PomorskieJeziora Wielkie_PL615</v>
      </c>
      <c r="N2200" s="172" t="s">
        <v>1768</v>
      </c>
      <c r="O2200" s="192" t="str">
        <f t="shared" si="67"/>
        <v>Jeziora Wielkie_PL615</v>
      </c>
      <c r="P2200" s="193" t="s">
        <v>1886</v>
      </c>
      <c r="Q2200" s="193" t="s">
        <v>1850</v>
      </c>
      <c r="R2200" s="172">
        <v>0</v>
      </c>
      <c r="S2200" s="172" t="s">
        <v>80</v>
      </c>
    </row>
    <row r="2201" spans="13:19" s="133" customFormat="1" ht="12.75" hidden="1" x14ac:dyDescent="0.25">
      <c r="M2201" s="172" t="str">
        <f t="shared" si="68"/>
        <v>nie ubiegam sięKujawsko-PomorskieJeżewo_PL614</v>
      </c>
      <c r="N2201" s="172" t="s">
        <v>1768</v>
      </c>
      <c r="O2201" s="192" t="str">
        <f t="shared" si="67"/>
        <v>Jeżewo_PL614</v>
      </c>
      <c r="P2201" s="193" t="s">
        <v>1885</v>
      </c>
      <c r="Q2201" s="193" t="s">
        <v>1814</v>
      </c>
      <c r="R2201" s="172">
        <v>0</v>
      </c>
      <c r="S2201" s="172" t="s">
        <v>80</v>
      </c>
    </row>
    <row r="2202" spans="13:19" s="133" customFormat="1" ht="12.75" hidden="1" x14ac:dyDescent="0.25">
      <c r="M2202" s="172" t="str">
        <f t="shared" si="68"/>
        <v>nie ubiegam sięKujawsko-PomorskieKamień Krajeński_PL614</v>
      </c>
      <c r="N2202" s="172" t="s">
        <v>1768</v>
      </c>
      <c r="O2202" s="192" t="str">
        <f t="shared" si="67"/>
        <v>Kamień Krajeński_PL614</v>
      </c>
      <c r="P2202" s="193" t="s">
        <v>1885</v>
      </c>
      <c r="Q2202" s="193" t="s">
        <v>1807</v>
      </c>
      <c r="R2202" s="172">
        <v>0</v>
      </c>
      <c r="S2202" s="172" t="s">
        <v>80</v>
      </c>
    </row>
    <row r="2203" spans="13:19" s="133" customFormat="1" ht="12.75" hidden="1" x14ac:dyDescent="0.25">
      <c r="M2203" s="172" t="str">
        <f t="shared" si="68"/>
        <v>nie ubiegam sięKujawsko-PomorskieKcynia_PL615</v>
      </c>
      <c r="N2203" s="172" t="s">
        <v>1768</v>
      </c>
      <c r="O2203" s="192" t="str">
        <f t="shared" si="67"/>
        <v>Kcynia_PL615</v>
      </c>
      <c r="P2203" s="193" t="s">
        <v>1886</v>
      </c>
      <c r="Q2203" s="193" t="s">
        <v>1853</v>
      </c>
      <c r="R2203" s="172">
        <v>0</v>
      </c>
      <c r="S2203" s="172" t="s">
        <v>80</v>
      </c>
    </row>
    <row r="2204" spans="13:19" s="133" customFormat="1" ht="12.75" hidden="1" x14ac:dyDescent="0.25">
      <c r="M2204" s="172" t="str">
        <f t="shared" si="68"/>
        <v>nie ubiegam sięKujawsko-PomorskieKęsowo_PL614</v>
      </c>
      <c r="N2204" s="172" t="s">
        <v>1768</v>
      </c>
      <c r="O2204" s="192" t="str">
        <f t="shared" si="67"/>
        <v>Kęsowo_PL614</v>
      </c>
      <c r="P2204" s="193" t="s">
        <v>1885</v>
      </c>
      <c r="Q2204" s="193" t="s">
        <v>1822</v>
      </c>
      <c r="R2204" s="172">
        <v>0</v>
      </c>
      <c r="S2204" s="172" t="s">
        <v>80</v>
      </c>
    </row>
    <row r="2205" spans="13:19" s="133" customFormat="1" ht="12.75" hidden="1" x14ac:dyDescent="0.25">
      <c r="M2205" s="172" t="str">
        <f t="shared" si="68"/>
        <v>nie ubiegam sięKujawsko-PomorskieKijewo Królewskie_PL614</v>
      </c>
      <c r="N2205" s="172" t="s">
        <v>1768</v>
      </c>
      <c r="O2205" s="192" t="str">
        <f t="shared" si="67"/>
        <v>Kijewo Królewskie_PL614</v>
      </c>
      <c r="P2205" s="193" t="s">
        <v>1885</v>
      </c>
      <c r="Q2205" s="193" t="s">
        <v>1791</v>
      </c>
      <c r="R2205" s="172">
        <v>0</v>
      </c>
      <c r="S2205" s="172" t="s">
        <v>80</v>
      </c>
    </row>
    <row r="2206" spans="13:19" s="133" customFormat="1" ht="12.75" hidden="1" x14ac:dyDescent="0.25">
      <c r="M2206" s="172" t="str">
        <f t="shared" si="68"/>
        <v>nie ubiegam sięKujawsko-PomorskieKikół_PL615</v>
      </c>
      <c r="N2206" s="172" t="s">
        <v>1768</v>
      </c>
      <c r="O2206" s="192" t="str">
        <f t="shared" si="67"/>
        <v>Kikół_PL615</v>
      </c>
      <c r="P2206" s="193" t="s">
        <v>1886</v>
      </c>
      <c r="Q2206" s="193" t="s">
        <v>1846</v>
      </c>
      <c r="R2206" s="172">
        <v>0</v>
      </c>
      <c r="S2206" s="172" t="s">
        <v>80</v>
      </c>
    </row>
    <row r="2207" spans="13:19" s="133" customFormat="1" ht="12.75" hidden="1" x14ac:dyDescent="0.25">
      <c r="M2207" s="172" t="str">
        <f t="shared" si="68"/>
        <v>nie ubiegam sięKujawsko-PomorskieKoneck_PL615</v>
      </c>
      <c r="N2207" s="172" t="s">
        <v>1768</v>
      </c>
      <c r="O2207" s="192" t="str">
        <f t="shared" si="67"/>
        <v>Koneck_PL615</v>
      </c>
      <c r="P2207" s="193" t="s">
        <v>1886</v>
      </c>
      <c r="Q2207" s="193" t="s">
        <v>1833</v>
      </c>
      <c r="R2207" s="172">
        <v>0</v>
      </c>
      <c r="S2207" s="172" t="s">
        <v>80</v>
      </c>
    </row>
    <row r="2208" spans="13:19" s="133" customFormat="1" ht="12.75" hidden="1" x14ac:dyDescent="0.25">
      <c r="M2208" s="172" t="str">
        <f t="shared" si="68"/>
        <v>nie ubiegam sięKujawsko-PomorskieKoronowo_PL613</v>
      </c>
      <c r="N2208" s="172" t="s">
        <v>1768</v>
      </c>
      <c r="O2208" s="192" t="str">
        <f t="shared" si="67"/>
        <v>Koronowo_PL613</v>
      </c>
      <c r="P2208" s="193" t="s">
        <v>1884</v>
      </c>
      <c r="Q2208" s="193" t="s">
        <v>1772</v>
      </c>
      <c r="R2208" s="172">
        <v>0</v>
      </c>
      <c r="S2208" s="172" t="s">
        <v>80</v>
      </c>
    </row>
    <row r="2209" spans="13:19" s="133" customFormat="1" ht="12.75" hidden="1" x14ac:dyDescent="0.25">
      <c r="M2209" s="172" t="str">
        <f t="shared" si="68"/>
        <v>nie ubiegam sięKujawsko-PomorskieKowal_PL615</v>
      </c>
      <c r="N2209" s="172" t="s">
        <v>1768</v>
      </c>
      <c r="O2209" s="192" t="str">
        <f t="shared" si="67"/>
        <v>Kowal_PL615</v>
      </c>
      <c r="P2209" s="193" t="s">
        <v>1886</v>
      </c>
      <c r="Q2209" s="193" t="s">
        <v>1868</v>
      </c>
      <c r="R2209" s="172">
        <v>0</v>
      </c>
      <c r="S2209" s="172" t="s">
        <v>80</v>
      </c>
    </row>
    <row r="2210" spans="13:19" s="133" customFormat="1" ht="12.75" hidden="1" x14ac:dyDescent="0.25">
      <c r="M2210" s="172" t="str">
        <f t="shared" si="68"/>
        <v>nie ubiegam sięKujawsko-PomorskieKowal_PL615</v>
      </c>
      <c r="N2210" s="172" t="s">
        <v>1768</v>
      </c>
      <c r="O2210" s="192" t="str">
        <f t="shared" si="67"/>
        <v>Kowal_PL615</v>
      </c>
      <c r="P2210" s="193" t="s">
        <v>1886</v>
      </c>
      <c r="Q2210" s="193" t="s">
        <v>1868</v>
      </c>
      <c r="R2210" s="172">
        <v>0</v>
      </c>
      <c r="S2210" s="172" t="s">
        <v>80</v>
      </c>
    </row>
    <row r="2211" spans="13:19" s="133" customFormat="1" ht="12.75" hidden="1" x14ac:dyDescent="0.25">
      <c r="M2211" s="172" t="str">
        <f t="shared" si="68"/>
        <v>nie ubiegam sięKujawsko-PomorskieKowalewo Pomorskie_PL614</v>
      </c>
      <c r="N2211" s="172" t="s">
        <v>1768</v>
      </c>
      <c r="O2211" s="192" t="str">
        <f t="shared" si="67"/>
        <v>Kowalewo Pomorskie_PL614</v>
      </c>
      <c r="P2211" s="193" t="s">
        <v>1885</v>
      </c>
      <c r="Q2211" s="193" t="s">
        <v>1798</v>
      </c>
      <c r="R2211" s="172">
        <v>0</v>
      </c>
      <c r="S2211" s="172" t="s">
        <v>80</v>
      </c>
    </row>
    <row r="2212" spans="13:19" s="133" customFormat="1" ht="12.75" hidden="1" x14ac:dyDescent="0.25">
      <c r="M2212" s="172" t="str">
        <f t="shared" si="68"/>
        <v>nie ubiegam sięKujawsko-PomorskieKruszwica_PL615</v>
      </c>
      <c r="N2212" s="172" t="s">
        <v>1768</v>
      </c>
      <c r="O2212" s="192" t="str">
        <f t="shared" si="67"/>
        <v>Kruszwica_PL615</v>
      </c>
      <c r="P2212" s="193" t="s">
        <v>1886</v>
      </c>
      <c r="Q2212" s="193" t="s">
        <v>1840</v>
      </c>
      <c r="R2212" s="172">
        <v>0</v>
      </c>
      <c r="S2212" s="172" t="s">
        <v>80</v>
      </c>
    </row>
    <row r="2213" spans="13:19" s="133" customFormat="1" ht="12.75" hidden="1" x14ac:dyDescent="0.25">
      <c r="M2213" s="172" t="str">
        <f t="shared" si="68"/>
        <v>nie ubiegam sięKujawsko-PomorskieKsiążki_PL614</v>
      </c>
      <c r="N2213" s="172" t="s">
        <v>1768</v>
      </c>
      <c r="O2213" s="192" t="str">
        <f t="shared" si="67"/>
        <v>Książki_PL614</v>
      </c>
      <c r="P2213" s="193" t="s">
        <v>1885</v>
      </c>
      <c r="Q2213" s="193" t="s">
        <v>1827</v>
      </c>
      <c r="R2213" s="172">
        <v>0</v>
      </c>
      <c r="S2213" s="172" t="s">
        <v>80</v>
      </c>
    </row>
    <row r="2214" spans="13:19" s="133" customFormat="1" ht="12.75" hidden="1" x14ac:dyDescent="0.25">
      <c r="M2214" s="172" t="str">
        <f t="shared" si="68"/>
        <v>nie ubiegam sięKujawsko-PomorskieLipno_PL615</v>
      </c>
      <c r="N2214" s="172" t="s">
        <v>1768</v>
      </c>
      <c r="O2214" s="192" t="str">
        <f t="shared" si="67"/>
        <v>Lipno_PL615</v>
      </c>
      <c r="P2214" s="193" t="s">
        <v>1886</v>
      </c>
      <c r="Q2214" s="193" t="s">
        <v>1334</v>
      </c>
      <c r="R2214" s="172">
        <v>0</v>
      </c>
      <c r="S2214" s="172" t="s">
        <v>80</v>
      </c>
    </row>
    <row r="2215" spans="13:19" s="133" customFormat="1" ht="12.75" hidden="1" x14ac:dyDescent="0.25">
      <c r="M2215" s="172" t="str">
        <f t="shared" si="68"/>
        <v>nie ubiegam sięKujawsko-PomorskieLisewo_PL614</v>
      </c>
      <c r="N2215" s="172" t="s">
        <v>1768</v>
      </c>
      <c r="O2215" s="192" t="str">
        <f t="shared" si="67"/>
        <v>Lisewo_PL614</v>
      </c>
      <c r="P2215" s="193" t="s">
        <v>1885</v>
      </c>
      <c r="Q2215" s="193" t="s">
        <v>1792</v>
      </c>
      <c r="R2215" s="172">
        <v>0</v>
      </c>
      <c r="S2215" s="172" t="s">
        <v>80</v>
      </c>
    </row>
    <row r="2216" spans="13:19" s="133" customFormat="1" ht="12.75" hidden="1" x14ac:dyDescent="0.25">
      <c r="M2216" s="172" t="str">
        <f t="shared" si="68"/>
        <v>nie ubiegam sięKujawsko-PomorskieLniano_PL614</v>
      </c>
      <c r="N2216" s="172" t="s">
        <v>1768</v>
      </c>
      <c r="O2216" s="192" t="str">
        <f t="shared" si="67"/>
        <v>Lniano_PL614</v>
      </c>
      <c r="P2216" s="193" t="s">
        <v>1885</v>
      </c>
      <c r="Q2216" s="193" t="s">
        <v>1815</v>
      </c>
      <c r="R2216" s="172">
        <v>0</v>
      </c>
      <c r="S2216" s="172" t="s">
        <v>80</v>
      </c>
    </row>
    <row r="2217" spans="13:19" s="133" customFormat="1" ht="12.75" hidden="1" x14ac:dyDescent="0.25">
      <c r="M2217" s="172" t="str">
        <f t="shared" si="68"/>
        <v>nie ubiegam sięKujawsko-PomorskieLubanie_PL615</v>
      </c>
      <c r="N2217" s="172" t="s">
        <v>1768</v>
      </c>
      <c r="O2217" s="192" t="str">
        <f t="shared" si="67"/>
        <v>Lubanie_PL615</v>
      </c>
      <c r="P2217" s="193" t="s">
        <v>1886</v>
      </c>
      <c r="Q2217" s="193" t="s">
        <v>1876</v>
      </c>
      <c r="R2217" s="172">
        <v>0</v>
      </c>
      <c r="S2217" s="172" t="s">
        <v>80</v>
      </c>
    </row>
    <row r="2218" spans="13:19" s="133" customFormat="1" ht="12.75" hidden="1" x14ac:dyDescent="0.25">
      <c r="M2218" s="172" t="str">
        <f t="shared" si="68"/>
        <v>nie ubiegam sięKujawsko-PomorskieLubicz_PL613</v>
      </c>
      <c r="N2218" s="172" t="s">
        <v>1768</v>
      </c>
      <c r="O2218" s="192" t="str">
        <f t="shared" si="67"/>
        <v>Lubicz_PL613</v>
      </c>
      <c r="P2218" s="193" t="s">
        <v>1884</v>
      </c>
      <c r="Q2218" s="193" t="s">
        <v>1778</v>
      </c>
      <c r="R2218" s="172">
        <v>0</v>
      </c>
      <c r="S2218" s="172" t="s">
        <v>80</v>
      </c>
    </row>
    <row r="2219" spans="13:19" s="133" customFormat="1" ht="12.75" hidden="1" x14ac:dyDescent="0.25">
      <c r="M2219" s="172" t="str">
        <f t="shared" si="68"/>
        <v>nie ubiegam sięKujawsko-PomorskieLubień Kujawski_PL615</v>
      </c>
      <c r="N2219" s="172" t="s">
        <v>1768</v>
      </c>
      <c r="O2219" s="192" t="str">
        <f t="shared" si="67"/>
        <v>Lubień Kujawski_PL615</v>
      </c>
      <c r="P2219" s="193" t="s">
        <v>1886</v>
      </c>
      <c r="Q2219" s="193" t="s">
        <v>1877</v>
      </c>
      <c r="R2219" s="172">
        <v>0</v>
      </c>
      <c r="S2219" s="172" t="s">
        <v>80</v>
      </c>
    </row>
    <row r="2220" spans="13:19" s="133" customFormat="1" ht="12.75" hidden="1" x14ac:dyDescent="0.25">
      <c r="M2220" s="172" t="str">
        <f t="shared" si="68"/>
        <v>nie ubiegam sięKujawsko-PomorskieLubiewo_PL614</v>
      </c>
      <c r="N2220" s="172" t="s">
        <v>1768</v>
      </c>
      <c r="O2220" s="192" t="str">
        <f t="shared" si="67"/>
        <v>Lubiewo_PL614</v>
      </c>
      <c r="P2220" s="193" t="s">
        <v>1885</v>
      </c>
      <c r="Q2220" s="193" t="s">
        <v>1823</v>
      </c>
      <c r="R2220" s="172">
        <v>0</v>
      </c>
      <c r="S2220" s="172" t="s">
        <v>80</v>
      </c>
    </row>
    <row r="2221" spans="13:19" s="133" customFormat="1" ht="12.75" hidden="1" x14ac:dyDescent="0.25">
      <c r="M2221" s="172" t="str">
        <f t="shared" si="68"/>
        <v>nie ubiegam sięKujawsko-PomorskieLubraniec_PL615</v>
      </c>
      <c r="N2221" s="172" t="s">
        <v>1768</v>
      </c>
      <c r="O2221" s="192" t="str">
        <f t="shared" si="67"/>
        <v>Lubraniec_PL615</v>
      </c>
      <c r="P2221" s="193" t="s">
        <v>1886</v>
      </c>
      <c r="Q2221" s="193" t="s">
        <v>1878</v>
      </c>
      <c r="R2221" s="172">
        <v>0</v>
      </c>
      <c r="S2221" s="172" t="s">
        <v>80</v>
      </c>
    </row>
    <row r="2222" spans="13:19" s="133" customFormat="1" ht="12.75" hidden="1" x14ac:dyDescent="0.25">
      <c r="M2222" s="172" t="str">
        <f t="shared" si="68"/>
        <v>nie ubiegam sięKujawsko-PomorskieŁabiszyn_PL615</v>
      </c>
      <c r="N2222" s="172" t="s">
        <v>1768</v>
      </c>
      <c r="O2222" s="192" t="str">
        <f t="shared" si="67"/>
        <v>Łabiszyn_PL615</v>
      </c>
      <c r="P2222" s="193" t="s">
        <v>1886</v>
      </c>
      <c r="Q2222" s="193" t="s">
        <v>1883</v>
      </c>
      <c r="R2222" s="172">
        <v>0</v>
      </c>
      <c r="S2222" s="172" t="s">
        <v>80</v>
      </c>
    </row>
    <row r="2223" spans="13:19" s="133" customFormat="1" ht="12.75" hidden="1" x14ac:dyDescent="0.25">
      <c r="M2223" s="172" t="str">
        <f t="shared" si="68"/>
        <v>nie ubiegam sięKujawsko-PomorskieŁasin_PL614</v>
      </c>
      <c r="N2223" s="172" t="s">
        <v>1768</v>
      </c>
      <c r="O2223" s="192" t="str">
        <f t="shared" si="67"/>
        <v>Łasin_PL614</v>
      </c>
      <c r="P2223" s="193" t="s">
        <v>1885</v>
      </c>
      <c r="Q2223" s="193" t="s">
        <v>1803</v>
      </c>
      <c r="R2223" s="172">
        <v>0</v>
      </c>
      <c r="S2223" s="172" t="s">
        <v>80</v>
      </c>
    </row>
    <row r="2224" spans="13:19" s="133" customFormat="1" ht="12.75" hidden="1" x14ac:dyDescent="0.25">
      <c r="M2224" s="172" t="str">
        <f t="shared" si="68"/>
        <v>nie ubiegam sięKujawsko-PomorskieŁubianka_PL613</v>
      </c>
      <c r="N2224" s="172" t="s">
        <v>1768</v>
      </c>
      <c r="O2224" s="192" t="str">
        <f t="shared" si="67"/>
        <v>Łubianka_PL613</v>
      </c>
      <c r="P2224" s="193" t="s">
        <v>1884</v>
      </c>
      <c r="Q2224" s="193" t="s">
        <v>1779</v>
      </c>
      <c r="R2224" s="172">
        <v>0</v>
      </c>
      <c r="S2224" s="172" t="s">
        <v>80</v>
      </c>
    </row>
    <row r="2225" spans="13:19" s="133" customFormat="1" ht="12.75" hidden="1" x14ac:dyDescent="0.25">
      <c r="M2225" s="172" t="str">
        <f t="shared" si="68"/>
        <v>nie ubiegam sięKujawsko-PomorskieŁysomice_PL613</v>
      </c>
      <c r="N2225" s="172" t="s">
        <v>1768</v>
      </c>
      <c r="O2225" s="192" t="str">
        <f t="shared" si="67"/>
        <v>Łysomice_PL613</v>
      </c>
      <c r="P2225" s="193" t="s">
        <v>1884</v>
      </c>
      <c r="Q2225" s="193" t="s">
        <v>1780</v>
      </c>
      <c r="R2225" s="172">
        <v>0</v>
      </c>
      <c r="S2225" s="172" t="s">
        <v>80</v>
      </c>
    </row>
    <row r="2226" spans="13:19" s="133" customFormat="1" ht="12.75" hidden="1" x14ac:dyDescent="0.25">
      <c r="M2226" s="172" t="str">
        <f t="shared" si="68"/>
        <v>nie ubiegam sięKujawsko-PomorskieMogilno_PL615</v>
      </c>
      <c r="N2226" s="172" t="s">
        <v>1768</v>
      </c>
      <c r="O2226" s="192" t="str">
        <f t="shared" si="67"/>
        <v>Mogilno_PL615</v>
      </c>
      <c r="P2226" s="193" t="s">
        <v>1886</v>
      </c>
      <c r="Q2226" s="193" t="s">
        <v>1851</v>
      </c>
      <c r="R2226" s="172">
        <v>0</v>
      </c>
      <c r="S2226" s="172" t="s">
        <v>80</v>
      </c>
    </row>
    <row r="2227" spans="13:19" s="133" customFormat="1" ht="12.75" hidden="1" x14ac:dyDescent="0.25">
      <c r="M2227" s="172" t="str">
        <f t="shared" si="68"/>
        <v>nie ubiegam sięKujawsko-PomorskieMrocza_PL615</v>
      </c>
      <c r="N2227" s="172" t="s">
        <v>1768</v>
      </c>
      <c r="O2227" s="192" t="str">
        <f t="shared" si="67"/>
        <v>Mrocza_PL615</v>
      </c>
      <c r="P2227" s="193" t="s">
        <v>1886</v>
      </c>
      <c r="Q2227" s="193" t="s">
        <v>1854</v>
      </c>
      <c r="R2227" s="172">
        <v>0</v>
      </c>
      <c r="S2227" s="172" t="s">
        <v>80</v>
      </c>
    </row>
    <row r="2228" spans="13:19" s="133" customFormat="1" ht="12.75" hidden="1" x14ac:dyDescent="0.25">
      <c r="M2228" s="172" t="str">
        <f t="shared" si="68"/>
        <v>nie ubiegam sięKujawsko-PomorskieNakło nad Notecią_PL615</v>
      </c>
      <c r="N2228" s="172" t="s">
        <v>1768</v>
      </c>
      <c r="O2228" s="192" t="str">
        <f t="shared" si="67"/>
        <v>Nakło nad Notecią_PL615</v>
      </c>
      <c r="P2228" s="193" t="s">
        <v>1886</v>
      </c>
      <c r="Q2228" s="193" t="s">
        <v>1855</v>
      </c>
      <c r="R2228" s="172">
        <v>0</v>
      </c>
      <c r="S2228" s="172" t="s">
        <v>80</v>
      </c>
    </row>
    <row r="2229" spans="13:19" s="133" customFormat="1" ht="12.75" hidden="1" x14ac:dyDescent="0.25">
      <c r="M2229" s="172" t="str">
        <f t="shared" si="68"/>
        <v>nie ubiegam sięKujawsko-PomorskieNieszawa_PL615</v>
      </c>
      <c r="N2229" s="172" t="s">
        <v>1768</v>
      </c>
      <c r="O2229" s="192" t="str">
        <f t="shared" si="67"/>
        <v>Nieszawa_PL615</v>
      </c>
      <c r="P2229" s="193" t="s">
        <v>1886</v>
      </c>
      <c r="Q2229" s="193" t="s">
        <v>1830</v>
      </c>
      <c r="R2229" s="172">
        <v>0</v>
      </c>
      <c r="S2229" s="172" t="s">
        <v>80</v>
      </c>
    </row>
    <row r="2230" spans="13:19" s="133" customFormat="1" ht="12.75" hidden="1" x14ac:dyDescent="0.25">
      <c r="M2230" s="172" t="str">
        <f t="shared" si="68"/>
        <v>nie ubiegam sięKujawsko-PomorskieNowa Wieś Wielka_PL613</v>
      </c>
      <c r="N2230" s="172" t="s">
        <v>1768</v>
      </c>
      <c r="O2230" s="192" t="str">
        <f t="shared" si="67"/>
        <v>Nowa Wieś Wielka_PL613</v>
      </c>
      <c r="P2230" s="193" t="s">
        <v>1884</v>
      </c>
      <c r="Q2230" s="193" t="s">
        <v>1773</v>
      </c>
      <c r="R2230" s="172">
        <v>0</v>
      </c>
      <c r="S2230" s="172" t="s">
        <v>80</v>
      </c>
    </row>
    <row r="2231" spans="13:19" s="133" customFormat="1" ht="12.75" hidden="1" x14ac:dyDescent="0.25">
      <c r="M2231" s="172" t="str">
        <f t="shared" si="68"/>
        <v>nie ubiegam sięKujawsko-PomorskieObrowo_PL613</v>
      </c>
      <c r="N2231" s="172" t="s">
        <v>1768</v>
      </c>
      <c r="O2231" s="192" t="str">
        <f t="shared" si="67"/>
        <v>Obrowo_PL613</v>
      </c>
      <c r="P2231" s="193" t="s">
        <v>1884</v>
      </c>
      <c r="Q2231" s="193" t="s">
        <v>1781</v>
      </c>
      <c r="R2231" s="172">
        <v>0</v>
      </c>
      <c r="S2231" s="172" t="s">
        <v>80</v>
      </c>
    </row>
    <row r="2232" spans="13:19" s="133" customFormat="1" ht="12.75" hidden="1" x14ac:dyDescent="0.25">
      <c r="M2232" s="172" t="str">
        <f t="shared" si="68"/>
        <v>nie ubiegam sięKujawsko-PomorskieOsie_PL614</v>
      </c>
      <c r="N2232" s="172" t="s">
        <v>1768</v>
      </c>
      <c r="O2232" s="192" t="str">
        <f t="shared" si="67"/>
        <v>Osie_PL614</v>
      </c>
      <c r="P2232" s="193" t="s">
        <v>1885</v>
      </c>
      <c r="Q2232" s="193" t="s">
        <v>1816</v>
      </c>
      <c r="R2232" s="172">
        <v>0</v>
      </c>
      <c r="S2232" s="172" t="s">
        <v>80</v>
      </c>
    </row>
    <row r="2233" spans="13:19" s="133" customFormat="1" ht="12.75" hidden="1" x14ac:dyDescent="0.25">
      <c r="M2233" s="172" t="str">
        <f t="shared" si="68"/>
        <v>nie ubiegam sięKujawsko-PomorskieOsiek_PL614</v>
      </c>
      <c r="N2233" s="172" t="s">
        <v>1768</v>
      </c>
      <c r="O2233" s="192" t="str">
        <f t="shared" si="67"/>
        <v>Osiek_PL614</v>
      </c>
      <c r="P2233" s="193" t="s">
        <v>1885</v>
      </c>
      <c r="Q2233" s="193" t="s">
        <v>1112</v>
      </c>
      <c r="R2233" s="172">
        <v>0</v>
      </c>
      <c r="S2233" s="172" t="s">
        <v>80</v>
      </c>
    </row>
    <row r="2234" spans="13:19" s="133" customFormat="1" ht="12.75" hidden="1" x14ac:dyDescent="0.25">
      <c r="M2234" s="172" t="str">
        <f t="shared" si="68"/>
        <v>nie ubiegam sięKujawsko-PomorskieOsielsko_PL613</v>
      </c>
      <c r="N2234" s="172" t="s">
        <v>1768</v>
      </c>
      <c r="O2234" s="192" t="str">
        <f t="shared" si="67"/>
        <v>Osielsko_PL613</v>
      </c>
      <c r="P2234" s="193" t="s">
        <v>1884</v>
      </c>
      <c r="Q2234" s="193" t="s">
        <v>1774</v>
      </c>
      <c r="R2234" s="172">
        <v>0</v>
      </c>
      <c r="S2234" s="172" t="s">
        <v>80</v>
      </c>
    </row>
    <row r="2235" spans="13:19" s="133" customFormat="1" ht="12.75" hidden="1" x14ac:dyDescent="0.25">
      <c r="M2235" s="172" t="str">
        <f t="shared" si="68"/>
        <v>nie ubiegam sięKujawsko-PomorskieOsięciny_PL615</v>
      </c>
      <c r="N2235" s="172" t="s">
        <v>1768</v>
      </c>
      <c r="O2235" s="192" t="str">
        <f t="shared" si="67"/>
        <v>Osięciny_PL615</v>
      </c>
      <c r="P2235" s="193" t="s">
        <v>1886</v>
      </c>
      <c r="Q2235" s="193" t="s">
        <v>1859</v>
      </c>
      <c r="R2235" s="172">
        <v>0</v>
      </c>
      <c r="S2235" s="172" t="s">
        <v>80</v>
      </c>
    </row>
    <row r="2236" spans="13:19" s="133" customFormat="1" ht="12.75" hidden="1" x14ac:dyDescent="0.25">
      <c r="M2236" s="172" t="str">
        <f t="shared" si="68"/>
        <v>nie ubiegam sięKujawsko-PomorskiePapowo Biskupie_PL614</v>
      </c>
      <c r="N2236" s="172" t="s">
        <v>1768</v>
      </c>
      <c r="O2236" s="192" t="str">
        <f t="shared" si="67"/>
        <v>Papowo Biskupie_PL614</v>
      </c>
      <c r="P2236" s="193" t="s">
        <v>1885</v>
      </c>
      <c r="Q2236" s="193" t="s">
        <v>1793</v>
      </c>
      <c r="R2236" s="172">
        <v>0</v>
      </c>
      <c r="S2236" s="172" t="s">
        <v>80</v>
      </c>
    </row>
    <row r="2237" spans="13:19" s="133" customFormat="1" ht="12.75" hidden="1" x14ac:dyDescent="0.25">
      <c r="M2237" s="172" t="str">
        <f t="shared" si="68"/>
        <v>nie ubiegam sięKujawsko-PomorskiePiotrków Kujawski_PL615</v>
      </c>
      <c r="N2237" s="172" t="s">
        <v>1768</v>
      </c>
      <c r="O2237" s="192" t="str">
        <f t="shared" si="67"/>
        <v>Piotrków Kujawski_PL615</v>
      </c>
      <c r="P2237" s="193" t="s">
        <v>1886</v>
      </c>
      <c r="Q2237" s="193" t="s">
        <v>1860</v>
      </c>
      <c r="R2237" s="172">
        <v>0</v>
      </c>
      <c r="S2237" s="172" t="s">
        <v>80</v>
      </c>
    </row>
    <row r="2238" spans="13:19" s="133" customFormat="1" ht="12.75" hidden="1" x14ac:dyDescent="0.25">
      <c r="M2238" s="172" t="str">
        <f t="shared" si="68"/>
        <v>nie ubiegam sięKujawsko-PomorskiePłużnica_PL614</v>
      </c>
      <c r="N2238" s="172" t="s">
        <v>1768</v>
      </c>
      <c r="O2238" s="192" t="str">
        <f t="shared" si="67"/>
        <v>Płużnica_PL614</v>
      </c>
      <c r="P2238" s="193" t="s">
        <v>1885</v>
      </c>
      <c r="Q2238" s="193" t="s">
        <v>1828</v>
      </c>
      <c r="R2238" s="172">
        <v>0</v>
      </c>
      <c r="S2238" s="172" t="s">
        <v>80</v>
      </c>
    </row>
    <row r="2239" spans="13:19" s="133" customFormat="1" ht="12.75" hidden="1" x14ac:dyDescent="0.25">
      <c r="M2239" s="172" t="str">
        <f t="shared" si="68"/>
        <v>nie ubiegam sięKujawsko-PomorskiePruszcz_PL614</v>
      </c>
      <c r="N2239" s="172" t="s">
        <v>1768</v>
      </c>
      <c r="O2239" s="192" t="str">
        <f t="shared" si="67"/>
        <v>Pruszcz_PL614</v>
      </c>
      <c r="P2239" s="193" t="s">
        <v>1885</v>
      </c>
      <c r="Q2239" s="193" t="s">
        <v>1817</v>
      </c>
      <c r="R2239" s="172">
        <v>0</v>
      </c>
      <c r="S2239" s="172" t="s">
        <v>80</v>
      </c>
    </row>
    <row r="2240" spans="13:19" s="133" customFormat="1" ht="12.75" hidden="1" x14ac:dyDescent="0.25">
      <c r="M2240" s="172" t="str">
        <f t="shared" si="68"/>
        <v>nie ubiegam sięKujawsko-PomorskieRaciążek_PL615</v>
      </c>
      <c r="N2240" s="172" t="s">
        <v>1768</v>
      </c>
      <c r="O2240" s="192" t="str">
        <f t="shared" si="67"/>
        <v>Raciążek_PL615</v>
      </c>
      <c r="P2240" s="193" t="s">
        <v>1886</v>
      </c>
      <c r="Q2240" s="193" t="s">
        <v>1834</v>
      </c>
      <c r="R2240" s="172">
        <v>0</v>
      </c>
      <c r="S2240" s="172" t="s">
        <v>80</v>
      </c>
    </row>
    <row r="2241" spans="13:19" s="133" customFormat="1" ht="12.75" hidden="1" x14ac:dyDescent="0.25">
      <c r="M2241" s="172" t="str">
        <f t="shared" si="68"/>
        <v>nie ubiegam sięKujawsko-PomorskieRadomin_PL614</v>
      </c>
      <c r="N2241" s="172" t="s">
        <v>1768</v>
      </c>
      <c r="O2241" s="192" t="str">
        <f t="shared" si="67"/>
        <v>Radomin_PL614</v>
      </c>
      <c r="P2241" s="193" t="s">
        <v>1885</v>
      </c>
      <c r="Q2241" s="193" t="s">
        <v>1799</v>
      </c>
      <c r="R2241" s="172">
        <v>0</v>
      </c>
      <c r="S2241" s="172" t="s">
        <v>80</v>
      </c>
    </row>
    <row r="2242" spans="13:19" s="133" customFormat="1" ht="12.75" hidden="1" x14ac:dyDescent="0.25">
      <c r="M2242" s="172" t="str">
        <f t="shared" si="68"/>
        <v>nie ubiegam sięKujawsko-PomorskieRadziejów_PL615</v>
      </c>
      <c r="N2242" s="172" t="s">
        <v>1768</v>
      </c>
      <c r="O2242" s="192" t="str">
        <f t="shared" si="67"/>
        <v>Radziejów_PL615</v>
      </c>
      <c r="P2242" s="193" t="s">
        <v>1886</v>
      </c>
      <c r="Q2242" s="193" t="s">
        <v>1861</v>
      </c>
      <c r="R2242" s="172">
        <v>0</v>
      </c>
      <c r="S2242" s="172" t="s">
        <v>80</v>
      </c>
    </row>
    <row r="2243" spans="13:19" s="133" customFormat="1" ht="12.75" hidden="1" x14ac:dyDescent="0.25">
      <c r="M2243" s="172" t="str">
        <f t="shared" si="68"/>
        <v>nie ubiegam sięKujawsko-PomorskieRadzyń Chełmiński_PL614</v>
      </c>
      <c r="N2243" s="172" t="s">
        <v>1768</v>
      </c>
      <c r="O2243" s="192" t="str">
        <f t="shared" si="67"/>
        <v>Radzyń Chełmiński_PL614</v>
      </c>
      <c r="P2243" s="193" t="s">
        <v>1885</v>
      </c>
      <c r="Q2243" s="193" t="s">
        <v>1804</v>
      </c>
      <c r="R2243" s="172">
        <v>0</v>
      </c>
      <c r="S2243" s="172" t="s">
        <v>80</v>
      </c>
    </row>
    <row r="2244" spans="13:19" s="133" customFormat="1" ht="12.75" hidden="1" x14ac:dyDescent="0.25">
      <c r="M2244" s="172" t="str">
        <f t="shared" si="68"/>
        <v>nie ubiegam sięKujawsko-PomorskieRogowo_PL615</v>
      </c>
      <c r="N2244" s="172" t="s">
        <v>1768</v>
      </c>
      <c r="O2244" s="192" t="str">
        <f t="shared" si="67"/>
        <v>Rogowo_PL615</v>
      </c>
      <c r="P2244" s="193" t="s">
        <v>1886</v>
      </c>
      <c r="Q2244" s="193" t="s">
        <v>1864</v>
      </c>
      <c r="R2244" s="172">
        <v>0</v>
      </c>
      <c r="S2244" s="172" t="s">
        <v>80</v>
      </c>
    </row>
    <row r="2245" spans="13:19" s="133" customFormat="1" ht="12.75" hidden="1" x14ac:dyDescent="0.25">
      <c r="M2245" s="172" t="str">
        <f t="shared" si="68"/>
        <v>nie ubiegam sięKujawsko-PomorskieRogowo_PL615</v>
      </c>
      <c r="N2245" s="172" t="s">
        <v>1768</v>
      </c>
      <c r="O2245" s="192" t="str">
        <f t="shared" ref="O2245:O2308" si="69">Q2245&amp;P2245</f>
        <v>Rogowo_PL615</v>
      </c>
      <c r="P2245" s="193" t="s">
        <v>1886</v>
      </c>
      <c r="Q2245" s="193" t="s">
        <v>1864</v>
      </c>
      <c r="R2245" s="172">
        <v>0</v>
      </c>
      <c r="S2245" s="172" t="s">
        <v>80</v>
      </c>
    </row>
    <row r="2246" spans="13:19" s="133" customFormat="1" ht="12.75" hidden="1" x14ac:dyDescent="0.25">
      <c r="M2246" s="172" t="str">
        <f t="shared" ref="M2246:M2309" si="70">S2246&amp;N2246&amp;O2246</f>
        <v>nie ubiegam sięKujawsko-PomorskieRogóźno_PL614</v>
      </c>
      <c r="N2246" s="172" t="s">
        <v>1768</v>
      </c>
      <c r="O2246" s="192" t="str">
        <f t="shared" si="69"/>
        <v>Rogóźno_PL614</v>
      </c>
      <c r="P2246" s="193" t="s">
        <v>1885</v>
      </c>
      <c r="Q2246" s="193" t="s">
        <v>1805</v>
      </c>
      <c r="R2246" s="172">
        <v>0</v>
      </c>
      <c r="S2246" s="172" t="s">
        <v>80</v>
      </c>
    </row>
    <row r="2247" spans="13:19" s="133" customFormat="1" ht="12.75" hidden="1" x14ac:dyDescent="0.25">
      <c r="M2247" s="172" t="str">
        <f t="shared" si="70"/>
        <v>nie ubiegam sięKujawsko-PomorskieRojewo_PL615</v>
      </c>
      <c r="N2247" s="172" t="s">
        <v>1768</v>
      </c>
      <c r="O2247" s="192" t="str">
        <f t="shared" si="69"/>
        <v>Rojewo_PL615</v>
      </c>
      <c r="P2247" s="193" t="s">
        <v>1886</v>
      </c>
      <c r="Q2247" s="193" t="s">
        <v>1841</v>
      </c>
      <c r="R2247" s="172">
        <v>0</v>
      </c>
      <c r="S2247" s="172" t="s">
        <v>80</v>
      </c>
    </row>
    <row r="2248" spans="13:19" s="133" customFormat="1" ht="12.75" hidden="1" x14ac:dyDescent="0.25">
      <c r="M2248" s="172" t="str">
        <f t="shared" si="70"/>
        <v>nie ubiegam sięKujawsko-PomorskieRypin_PL615</v>
      </c>
      <c r="N2248" s="172" t="s">
        <v>1768</v>
      </c>
      <c r="O2248" s="192" t="str">
        <f t="shared" si="69"/>
        <v>Rypin_PL615</v>
      </c>
      <c r="P2248" s="193" t="s">
        <v>1886</v>
      </c>
      <c r="Q2248" s="193" t="s">
        <v>1865</v>
      </c>
      <c r="R2248" s="172">
        <v>0</v>
      </c>
      <c r="S2248" s="172" t="s">
        <v>80</v>
      </c>
    </row>
    <row r="2249" spans="13:19" s="133" customFormat="1" ht="12.75" hidden="1" x14ac:dyDescent="0.25">
      <c r="M2249" s="172" t="str">
        <f t="shared" si="70"/>
        <v>nie ubiegam sięKujawsko-PomorskieSadki_PL615</v>
      </c>
      <c r="N2249" s="172" t="s">
        <v>1768</v>
      </c>
      <c r="O2249" s="192" t="str">
        <f t="shared" si="69"/>
        <v>Sadki_PL615</v>
      </c>
      <c r="P2249" s="193" t="s">
        <v>1886</v>
      </c>
      <c r="Q2249" s="193" t="s">
        <v>1856</v>
      </c>
      <c r="R2249" s="172">
        <v>0</v>
      </c>
      <c r="S2249" s="172" t="s">
        <v>80</v>
      </c>
    </row>
    <row r="2250" spans="13:19" s="133" customFormat="1" ht="12.75" hidden="1" x14ac:dyDescent="0.25">
      <c r="M2250" s="172" t="str">
        <f t="shared" si="70"/>
        <v>nie ubiegam sięKujawsko-PomorskieSępólno Krajeńskie_PL614</v>
      </c>
      <c r="N2250" s="172" t="s">
        <v>1768</v>
      </c>
      <c r="O2250" s="192" t="str">
        <f t="shared" si="69"/>
        <v>Sępólno Krajeńskie_PL614</v>
      </c>
      <c r="P2250" s="193" t="s">
        <v>1885</v>
      </c>
      <c r="Q2250" s="193" t="s">
        <v>1808</v>
      </c>
      <c r="R2250" s="172">
        <v>0</v>
      </c>
      <c r="S2250" s="172" t="s">
        <v>80</v>
      </c>
    </row>
    <row r="2251" spans="13:19" s="133" customFormat="1" ht="12.75" hidden="1" x14ac:dyDescent="0.25">
      <c r="M2251" s="172" t="str">
        <f t="shared" si="70"/>
        <v>nie ubiegam sięKujawsko-PomorskieSicienko_PL613</v>
      </c>
      <c r="N2251" s="172" t="s">
        <v>1768</v>
      </c>
      <c r="O2251" s="192" t="str">
        <f t="shared" si="69"/>
        <v>Sicienko_PL613</v>
      </c>
      <c r="P2251" s="193" t="s">
        <v>1884</v>
      </c>
      <c r="Q2251" s="193" t="s">
        <v>1775</v>
      </c>
      <c r="R2251" s="172">
        <v>0</v>
      </c>
      <c r="S2251" s="172" t="s">
        <v>80</v>
      </c>
    </row>
    <row r="2252" spans="13:19" s="133" customFormat="1" ht="12.75" hidden="1" x14ac:dyDescent="0.25">
      <c r="M2252" s="172" t="str">
        <f t="shared" si="70"/>
        <v>nie ubiegam sięKujawsko-PomorskieSkępe_PL615</v>
      </c>
      <c r="N2252" s="172" t="s">
        <v>1768</v>
      </c>
      <c r="O2252" s="192" t="str">
        <f t="shared" si="69"/>
        <v>Skępe_PL615</v>
      </c>
      <c r="P2252" s="193" t="s">
        <v>1886</v>
      </c>
      <c r="Q2252" s="193" t="s">
        <v>1847</v>
      </c>
      <c r="R2252" s="172">
        <v>0</v>
      </c>
      <c r="S2252" s="172" t="s">
        <v>80</v>
      </c>
    </row>
    <row r="2253" spans="13:19" s="133" customFormat="1" ht="12.75" hidden="1" x14ac:dyDescent="0.25">
      <c r="M2253" s="172" t="str">
        <f t="shared" si="70"/>
        <v>nie ubiegam sięKujawsko-PomorskieSkrwilno_PL615</v>
      </c>
      <c r="N2253" s="172" t="s">
        <v>1768</v>
      </c>
      <c r="O2253" s="192" t="str">
        <f t="shared" si="69"/>
        <v>Skrwilno_PL615</v>
      </c>
      <c r="P2253" s="193" t="s">
        <v>1886</v>
      </c>
      <c r="Q2253" s="193" t="s">
        <v>1866</v>
      </c>
      <c r="R2253" s="172">
        <v>0</v>
      </c>
      <c r="S2253" s="172" t="s">
        <v>80</v>
      </c>
    </row>
    <row r="2254" spans="13:19" s="133" customFormat="1" ht="12.75" hidden="1" x14ac:dyDescent="0.25">
      <c r="M2254" s="172" t="str">
        <f t="shared" si="70"/>
        <v>nie ubiegam sięKujawsko-PomorskieSośno_PL614</v>
      </c>
      <c r="N2254" s="172" t="s">
        <v>1768</v>
      </c>
      <c r="O2254" s="192" t="str">
        <f t="shared" si="69"/>
        <v>Sośno_PL614</v>
      </c>
      <c r="P2254" s="193" t="s">
        <v>1885</v>
      </c>
      <c r="Q2254" s="193" t="s">
        <v>1809</v>
      </c>
      <c r="R2254" s="172">
        <v>0</v>
      </c>
      <c r="S2254" s="172" t="s">
        <v>80</v>
      </c>
    </row>
    <row r="2255" spans="13:19" s="133" customFormat="1" ht="12.75" hidden="1" x14ac:dyDescent="0.25">
      <c r="M2255" s="172" t="str">
        <f t="shared" si="70"/>
        <v>nie ubiegam sięKujawsko-PomorskieStolno_PL614</v>
      </c>
      <c r="N2255" s="172" t="s">
        <v>1768</v>
      </c>
      <c r="O2255" s="192" t="str">
        <f t="shared" si="69"/>
        <v>Stolno_PL614</v>
      </c>
      <c r="P2255" s="193" t="s">
        <v>1885</v>
      </c>
      <c r="Q2255" s="193" t="s">
        <v>1794</v>
      </c>
      <c r="R2255" s="172">
        <v>0</v>
      </c>
      <c r="S2255" s="172" t="s">
        <v>80</v>
      </c>
    </row>
    <row r="2256" spans="13:19" s="133" customFormat="1" ht="12.75" hidden="1" x14ac:dyDescent="0.25">
      <c r="M2256" s="172" t="str">
        <f t="shared" si="70"/>
        <v>nie ubiegam sięKujawsko-PomorskieStrzelno_PL615</v>
      </c>
      <c r="N2256" s="172" t="s">
        <v>1768</v>
      </c>
      <c r="O2256" s="192" t="str">
        <f t="shared" si="69"/>
        <v>Strzelno_PL615</v>
      </c>
      <c r="P2256" s="193" t="s">
        <v>1886</v>
      </c>
      <c r="Q2256" s="193" t="s">
        <v>1852</v>
      </c>
      <c r="R2256" s="172">
        <v>0</v>
      </c>
      <c r="S2256" s="172" t="s">
        <v>80</v>
      </c>
    </row>
    <row r="2257" spans="13:19" s="133" customFormat="1" ht="12.75" hidden="1" x14ac:dyDescent="0.25">
      <c r="M2257" s="172" t="str">
        <f t="shared" si="70"/>
        <v>nie ubiegam sięKujawsko-PomorskieSzubin_PL615</v>
      </c>
      <c r="N2257" s="172" t="s">
        <v>1768</v>
      </c>
      <c r="O2257" s="192" t="str">
        <f t="shared" si="69"/>
        <v>Szubin_PL615</v>
      </c>
      <c r="P2257" s="193" t="s">
        <v>1886</v>
      </c>
      <c r="Q2257" s="193" t="s">
        <v>1857</v>
      </c>
      <c r="R2257" s="172">
        <v>0</v>
      </c>
      <c r="S2257" s="172" t="s">
        <v>80</v>
      </c>
    </row>
    <row r="2258" spans="13:19" s="133" customFormat="1" ht="12.75" hidden="1" x14ac:dyDescent="0.25">
      <c r="M2258" s="172" t="str">
        <f t="shared" si="70"/>
        <v>nie ubiegam sięKujawsko-PomorskieŚliwice_PL614</v>
      </c>
      <c r="N2258" s="172" t="s">
        <v>1768</v>
      </c>
      <c r="O2258" s="192" t="str">
        <f t="shared" si="69"/>
        <v>Śliwice_PL614</v>
      </c>
      <c r="P2258" s="193" t="s">
        <v>1885</v>
      </c>
      <c r="Q2258" s="193" t="s">
        <v>1824</v>
      </c>
      <c r="R2258" s="172">
        <v>0</v>
      </c>
      <c r="S2258" s="172" t="s">
        <v>80</v>
      </c>
    </row>
    <row r="2259" spans="13:19" s="133" customFormat="1" ht="12.75" hidden="1" x14ac:dyDescent="0.25">
      <c r="M2259" s="172" t="str">
        <f t="shared" si="70"/>
        <v>nie ubiegam sięKujawsko-PomorskieŚwiecie nad Osą_PL614</v>
      </c>
      <c r="N2259" s="172" t="s">
        <v>1768</v>
      </c>
      <c r="O2259" s="192" t="str">
        <f t="shared" si="69"/>
        <v>Świecie nad Osą_PL614</v>
      </c>
      <c r="P2259" s="193" t="s">
        <v>1885</v>
      </c>
      <c r="Q2259" s="193" t="s">
        <v>1806</v>
      </c>
      <c r="R2259" s="172">
        <v>0</v>
      </c>
      <c r="S2259" s="172" t="s">
        <v>80</v>
      </c>
    </row>
    <row r="2260" spans="13:19" s="133" customFormat="1" ht="12.75" hidden="1" x14ac:dyDescent="0.25">
      <c r="M2260" s="172" t="str">
        <f t="shared" si="70"/>
        <v>nie ubiegam sięKujawsko-PomorskieŚwiedziebnia_PL614</v>
      </c>
      <c r="N2260" s="172" t="s">
        <v>1768</v>
      </c>
      <c r="O2260" s="192" t="str">
        <f t="shared" si="69"/>
        <v>Świedziebnia_PL614</v>
      </c>
      <c r="P2260" s="193" t="s">
        <v>1885</v>
      </c>
      <c r="Q2260" s="193" t="s">
        <v>1788</v>
      </c>
      <c r="R2260" s="172">
        <v>0</v>
      </c>
      <c r="S2260" s="172" t="s">
        <v>80</v>
      </c>
    </row>
    <row r="2261" spans="13:19" s="133" customFormat="1" ht="12.75" hidden="1" x14ac:dyDescent="0.25">
      <c r="M2261" s="172" t="str">
        <f t="shared" si="70"/>
        <v>nie ubiegam sięKujawsko-PomorskieŚwiekatowo_PL614</v>
      </c>
      <c r="N2261" s="172" t="s">
        <v>1768</v>
      </c>
      <c r="O2261" s="192" t="str">
        <f t="shared" si="69"/>
        <v>Świekatowo_PL614</v>
      </c>
      <c r="P2261" s="193" t="s">
        <v>1885</v>
      </c>
      <c r="Q2261" s="193" t="s">
        <v>1818</v>
      </c>
      <c r="R2261" s="172">
        <v>0</v>
      </c>
      <c r="S2261" s="172" t="s">
        <v>80</v>
      </c>
    </row>
    <row r="2262" spans="13:19" s="133" customFormat="1" ht="12.75" hidden="1" x14ac:dyDescent="0.25">
      <c r="M2262" s="172" t="str">
        <f t="shared" si="70"/>
        <v>nie ubiegam sięKujawsko-PomorskieTłuchowo_PL615</v>
      </c>
      <c r="N2262" s="172" t="s">
        <v>1768</v>
      </c>
      <c r="O2262" s="192" t="str">
        <f t="shared" si="69"/>
        <v>Tłuchowo_PL615</v>
      </c>
      <c r="P2262" s="193" t="s">
        <v>1886</v>
      </c>
      <c r="Q2262" s="193" t="s">
        <v>1848</v>
      </c>
      <c r="R2262" s="172">
        <v>0</v>
      </c>
      <c r="S2262" s="172" t="s">
        <v>80</v>
      </c>
    </row>
    <row r="2263" spans="13:19" s="133" customFormat="1" ht="12.75" hidden="1" x14ac:dyDescent="0.25">
      <c r="M2263" s="172" t="str">
        <f t="shared" si="70"/>
        <v>nie ubiegam sięKujawsko-PomorskieTopólka_PL615</v>
      </c>
      <c r="N2263" s="172" t="s">
        <v>1768</v>
      </c>
      <c r="O2263" s="192" t="str">
        <f t="shared" si="69"/>
        <v>Topólka_PL615</v>
      </c>
      <c r="P2263" s="193" t="s">
        <v>1886</v>
      </c>
      <c r="Q2263" s="193" t="s">
        <v>1862</v>
      </c>
      <c r="R2263" s="172">
        <v>0</v>
      </c>
      <c r="S2263" s="172" t="s">
        <v>80</v>
      </c>
    </row>
    <row r="2264" spans="13:19" s="133" customFormat="1" ht="12.75" hidden="1" x14ac:dyDescent="0.25">
      <c r="M2264" s="172" t="str">
        <f t="shared" si="70"/>
        <v>nie ubiegam sięKujawsko-PomorskieTuchola_PL614</v>
      </c>
      <c r="N2264" s="172" t="s">
        <v>1768</v>
      </c>
      <c r="O2264" s="192" t="str">
        <f t="shared" si="69"/>
        <v>Tuchola_PL614</v>
      </c>
      <c r="P2264" s="193" t="s">
        <v>1885</v>
      </c>
      <c r="Q2264" s="193" t="s">
        <v>1825</v>
      </c>
      <c r="R2264" s="172">
        <v>0</v>
      </c>
      <c r="S2264" s="172" t="s">
        <v>80</v>
      </c>
    </row>
    <row r="2265" spans="13:19" s="133" customFormat="1" ht="12.75" hidden="1" x14ac:dyDescent="0.25">
      <c r="M2265" s="172" t="str">
        <f t="shared" si="70"/>
        <v>nie ubiegam sięKujawsko-PomorskieUnisław_PL614</v>
      </c>
      <c r="N2265" s="172" t="s">
        <v>1768</v>
      </c>
      <c r="O2265" s="192" t="str">
        <f t="shared" si="69"/>
        <v>Unisław_PL614</v>
      </c>
      <c r="P2265" s="193" t="s">
        <v>1885</v>
      </c>
      <c r="Q2265" s="193" t="s">
        <v>1795</v>
      </c>
      <c r="R2265" s="172">
        <v>0</v>
      </c>
      <c r="S2265" s="172" t="s">
        <v>80</v>
      </c>
    </row>
    <row r="2266" spans="13:19" s="133" customFormat="1" ht="12.75" hidden="1" x14ac:dyDescent="0.25">
      <c r="M2266" s="172" t="str">
        <f t="shared" si="70"/>
        <v>nie ubiegam sięKujawsko-PomorskieWaganiec_PL615</v>
      </c>
      <c r="N2266" s="172" t="s">
        <v>1768</v>
      </c>
      <c r="O2266" s="192" t="str">
        <f t="shared" si="69"/>
        <v>Waganiec_PL615</v>
      </c>
      <c r="P2266" s="193" t="s">
        <v>1886</v>
      </c>
      <c r="Q2266" s="193" t="s">
        <v>1835</v>
      </c>
      <c r="R2266" s="172">
        <v>0</v>
      </c>
      <c r="S2266" s="172" t="s">
        <v>80</v>
      </c>
    </row>
    <row r="2267" spans="13:19" s="133" customFormat="1" ht="12.75" hidden="1" x14ac:dyDescent="0.25">
      <c r="M2267" s="172" t="str">
        <f t="shared" si="70"/>
        <v>nie ubiegam sięKujawsko-PomorskieWarlubie_PL614</v>
      </c>
      <c r="N2267" s="172" t="s">
        <v>1768</v>
      </c>
      <c r="O2267" s="192" t="str">
        <f t="shared" si="69"/>
        <v>Warlubie_PL614</v>
      </c>
      <c r="P2267" s="193" t="s">
        <v>1885</v>
      </c>
      <c r="Q2267" s="193" t="s">
        <v>1819</v>
      </c>
      <c r="R2267" s="172">
        <v>0</v>
      </c>
      <c r="S2267" s="172" t="s">
        <v>80</v>
      </c>
    </row>
    <row r="2268" spans="13:19" s="133" customFormat="1" ht="12.75" hidden="1" x14ac:dyDescent="0.25">
      <c r="M2268" s="172" t="str">
        <f t="shared" si="70"/>
        <v>nie ubiegam sięKujawsko-PomorskieWąbrzeźno_PL614</v>
      </c>
      <c r="N2268" s="172" t="s">
        <v>1768</v>
      </c>
      <c r="O2268" s="192" t="str">
        <f t="shared" si="69"/>
        <v>Wąbrzeźno_PL614</v>
      </c>
      <c r="P2268" s="193" t="s">
        <v>1885</v>
      </c>
      <c r="Q2268" s="193" t="s">
        <v>1829</v>
      </c>
      <c r="R2268" s="172">
        <v>0</v>
      </c>
      <c r="S2268" s="172" t="s">
        <v>80</v>
      </c>
    </row>
    <row r="2269" spans="13:19" s="133" customFormat="1" ht="12.75" hidden="1" x14ac:dyDescent="0.25">
      <c r="M2269" s="172" t="str">
        <f t="shared" si="70"/>
        <v>nie ubiegam sięKujawsko-PomorskieWąpielsk_PL615</v>
      </c>
      <c r="N2269" s="172" t="s">
        <v>1768</v>
      </c>
      <c r="O2269" s="192" t="str">
        <f t="shared" si="69"/>
        <v>Wąpielsk_PL615</v>
      </c>
      <c r="P2269" s="193" t="s">
        <v>1886</v>
      </c>
      <c r="Q2269" s="193" t="s">
        <v>1867</v>
      </c>
      <c r="R2269" s="172">
        <v>0</v>
      </c>
      <c r="S2269" s="172" t="s">
        <v>80</v>
      </c>
    </row>
    <row r="2270" spans="13:19" s="133" customFormat="1" ht="12.75" hidden="1" x14ac:dyDescent="0.25">
      <c r="M2270" s="172" t="str">
        <f t="shared" si="70"/>
        <v>nie ubiegam sięKujawsko-PomorskieWielgie_PL615</v>
      </c>
      <c r="N2270" s="172" t="s">
        <v>1768</v>
      </c>
      <c r="O2270" s="192" t="str">
        <f t="shared" si="69"/>
        <v>Wielgie_PL615</v>
      </c>
      <c r="P2270" s="193" t="s">
        <v>1886</v>
      </c>
      <c r="Q2270" s="193" t="s">
        <v>1849</v>
      </c>
      <c r="R2270" s="172">
        <v>0</v>
      </c>
      <c r="S2270" s="172" t="s">
        <v>80</v>
      </c>
    </row>
    <row r="2271" spans="13:19" s="133" customFormat="1" ht="12.75" hidden="1" x14ac:dyDescent="0.25">
      <c r="M2271" s="172" t="str">
        <f t="shared" si="70"/>
        <v>nie ubiegam sięKujawsko-PomorskieWielka Nieszawka_PL613</v>
      </c>
      <c r="N2271" s="172" t="s">
        <v>1768</v>
      </c>
      <c r="O2271" s="192" t="str">
        <f t="shared" si="69"/>
        <v>Wielka Nieszawka_PL613</v>
      </c>
      <c r="P2271" s="193" t="s">
        <v>1884</v>
      </c>
      <c r="Q2271" s="193" t="s">
        <v>1782</v>
      </c>
      <c r="R2271" s="172">
        <v>0</v>
      </c>
      <c r="S2271" s="172" t="s">
        <v>80</v>
      </c>
    </row>
    <row r="2272" spans="13:19" s="133" customFormat="1" ht="12.75" hidden="1" x14ac:dyDescent="0.25">
      <c r="M2272" s="172" t="str">
        <f t="shared" si="70"/>
        <v>nie ubiegam sięKujawsko-PomorskieWięcbork_PL614</v>
      </c>
      <c r="N2272" s="172" t="s">
        <v>1768</v>
      </c>
      <c r="O2272" s="192" t="str">
        <f t="shared" si="69"/>
        <v>Więcbork_PL614</v>
      </c>
      <c r="P2272" s="193" t="s">
        <v>1885</v>
      </c>
      <c r="Q2272" s="193" t="s">
        <v>1810</v>
      </c>
      <c r="R2272" s="172">
        <v>0</v>
      </c>
      <c r="S2272" s="172" t="s">
        <v>80</v>
      </c>
    </row>
    <row r="2273" spans="13:19" s="133" customFormat="1" ht="12.75" hidden="1" x14ac:dyDescent="0.25">
      <c r="M2273" s="172" t="str">
        <f t="shared" si="70"/>
        <v>nie ubiegam sięKujawsko-PomorskieWłocławek_PL615</v>
      </c>
      <c r="N2273" s="172" t="s">
        <v>1768</v>
      </c>
      <c r="O2273" s="192" t="str">
        <f t="shared" si="69"/>
        <v>Włocławek_PL615</v>
      </c>
      <c r="P2273" s="193" t="s">
        <v>1886</v>
      </c>
      <c r="Q2273" s="193" t="s">
        <v>1879</v>
      </c>
      <c r="R2273" s="172">
        <v>0</v>
      </c>
      <c r="S2273" s="172" t="s">
        <v>80</v>
      </c>
    </row>
    <row r="2274" spans="13:19" s="133" customFormat="1" ht="12.75" hidden="1" x14ac:dyDescent="0.25">
      <c r="M2274" s="172" t="str">
        <f t="shared" si="70"/>
        <v>nie ubiegam sięKujawsko-PomorskieZakrzewo_PL615</v>
      </c>
      <c r="N2274" s="172" t="s">
        <v>1768</v>
      </c>
      <c r="O2274" s="192" t="str">
        <f t="shared" si="69"/>
        <v>Zakrzewo_PL615</v>
      </c>
      <c r="P2274" s="193" t="s">
        <v>1886</v>
      </c>
      <c r="Q2274" s="193" t="s">
        <v>1384</v>
      </c>
      <c r="R2274" s="172">
        <v>0</v>
      </c>
      <c r="S2274" s="172" t="s">
        <v>80</v>
      </c>
    </row>
    <row r="2275" spans="13:19" s="133" customFormat="1" ht="12.75" hidden="1" x14ac:dyDescent="0.25">
      <c r="M2275" s="172" t="str">
        <f t="shared" si="70"/>
        <v>nie ubiegam sięKujawsko-PomorskieZbiczno_PL614</v>
      </c>
      <c r="N2275" s="172" t="s">
        <v>1768</v>
      </c>
      <c r="O2275" s="192" t="str">
        <f t="shared" si="69"/>
        <v>Zbiczno_PL614</v>
      </c>
      <c r="P2275" s="193" t="s">
        <v>1885</v>
      </c>
      <c r="Q2275" s="193" t="s">
        <v>1789</v>
      </c>
      <c r="R2275" s="172">
        <v>0</v>
      </c>
      <c r="S2275" s="172" t="s">
        <v>80</v>
      </c>
    </row>
    <row r="2276" spans="13:19" s="133" customFormat="1" ht="12.75" hidden="1" x14ac:dyDescent="0.25">
      <c r="M2276" s="172" t="str">
        <f t="shared" si="70"/>
        <v>nie ubiegam sięKujawsko-PomorskieZbójno_PL614</v>
      </c>
      <c r="N2276" s="172" t="s">
        <v>1768</v>
      </c>
      <c r="O2276" s="192" t="str">
        <f t="shared" si="69"/>
        <v>Zbójno_PL614</v>
      </c>
      <c r="P2276" s="193" t="s">
        <v>1885</v>
      </c>
      <c r="Q2276" s="193" t="s">
        <v>1800</v>
      </c>
      <c r="R2276" s="172">
        <v>0</v>
      </c>
      <c r="S2276" s="172" t="s">
        <v>80</v>
      </c>
    </row>
    <row r="2277" spans="13:19" s="133" customFormat="1" ht="12.75" hidden="1" x14ac:dyDescent="0.25">
      <c r="M2277" s="172" t="str">
        <f t="shared" si="70"/>
        <v>nie ubiegam sięKujawsko-PomorskieZławieś Wielka_PL613</v>
      </c>
      <c r="N2277" s="172" t="s">
        <v>1768</v>
      </c>
      <c r="O2277" s="192" t="str">
        <f t="shared" si="69"/>
        <v>Zławieś Wielka_PL613</v>
      </c>
      <c r="P2277" s="193" t="s">
        <v>1884</v>
      </c>
      <c r="Q2277" s="193" t="s">
        <v>1783</v>
      </c>
      <c r="R2277" s="172">
        <v>0</v>
      </c>
      <c r="S2277" s="172" t="s">
        <v>80</v>
      </c>
    </row>
    <row r="2278" spans="13:19" s="133" customFormat="1" ht="12.75" hidden="1" x14ac:dyDescent="0.25">
      <c r="M2278" s="172" t="str">
        <f t="shared" si="70"/>
        <v>nie ubiegam sięKujawsko-PomorskieZłotniki Kujawskie_PL615</v>
      </c>
      <c r="N2278" s="172" t="s">
        <v>1768</v>
      </c>
      <c r="O2278" s="192" t="str">
        <f t="shared" si="69"/>
        <v>Złotniki Kujawskie_PL615</v>
      </c>
      <c r="P2278" s="193" t="s">
        <v>1886</v>
      </c>
      <c r="Q2278" s="193" t="s">
        <v>1842</v>
      </c>
      <c r="R2278" s="172">
        <v>0</v>
      </c>
      <c r="S2278" s="172" t="s">
        <v>80</v>
      </c>
    </row>
    <row r="2279" spans="13:19" s="133" customFormat="1" ht="12.75" hidden="1" x14ac:dyDescent="0.25">
      <c r="M2279" s="172" t="str">
        <f t="shared" si="70"/>
        <v>nie ubiegam sięLubelskieAbramów_PL314</v>
      </c>
      <c r="N2279" s="172" t="s">
        <v>736</v>
      </c>
      <c r="O2279" s="192" t="str">
        <f t="shared" si="69"/>
        <v>Abramów_PL314</v>
      </c>
      <c r="P2279" s="193" t="s">
        <v>920</v>
      </c>
      <c r="Q2279" s="193" t="s">
        <v>841</v>
      </c>
      <c r="R2279" s="172">
        <v>0</v>
      </c>
      <c r="S2279" s="172" t="s">
        <v>80</v>
      </c>
    </row>
    <row r="2280" spans="13:19" s="133" customFormat="1" ht="12.75" hidden="1" x14ac:dyDescent="0.25">
      <c r="M2280" s="172" t="str">
        <f t="shared" si="70"/>
        <v>nie ubiegam sięLubelskieAdamów_PL312</v>
      </c>
      <c r="N2280" s="172" t="s">
        <v>736</v>
      </c>
      <c r="O2280" s="192" t="str">
        <f t="shared" si="69"/>
        <v>Adamów_PL312</v>
      </c>
      <c r="P2280" s="193" t="s">
        <v>919</v>
      </c>
      <c r="Q2280" s="193" t="s">
        <v>827</v>
      </c>
      <c r="R2280" s="172">
        <v>0</v>
      </c>
      <c r="S2280" s="172" t="s">
        <v>80</v>
      </c>
    </row>
    <row r="2281" spans="13:19" s="133" customFormat="1" ht="12.75" hidden="1" x14ac:dyDescent="0.25">
      <c r="M2281" s="172" t="str">
        <f t="shared" si="70"/>
        <v>nie ubiegam sięLubelskieAdamów_PL315</v>
      </c>
      <c r="N2281" s="172" t="s">
        <v>736</v>
      </c>
      <c r="O2281" s="192" t="str">
        <f t="shared" si="69"/>
        <v>Adamów_PL315</v>
      </c>
      <c r="P2281" s="193" t="s">
        <v>921</v>
      </c>
      <c r="Q2281" s="193" t="s">
        <v>827</v>
      </c>
      <c r="R2281" s="172">
        <v>0</v>
      </c>
      <c r="S2281" s="172" t="s">
        <v>80</v>
      </c>
    </row>
    <row r="2282" spans="13:19" s="133" customFormat="1" ht="12.75" hidden="1" x14ac:dyDescent="0.25">
      <c r="M2282" s="172" t="str">
        <f t="shared" si="70"/>
        <v>nie ubiegam sięLubelskieAleksandrów_PL312</v>
      </c>
      <c r="N2282" s="172" t="s">
        <v>736</v>
      </c>
      <c r="O2282" s="192" t="str">
        <f t="shared" si="69"/>
        <v>Aleksandrów_PL312</v>
      </c>
      <c r="P2282" s="193" t="s">
        <v>919</v>
      </c>
      <c r="Q2282" s="193" t="s">
        <v>159</v>
      </c>
      <c r="R2282" s="172">
        <v>0</v>
      </c>
      <c r="S2282" s="172" t="s">
        <v>80</v>
      </c>
    </row>
    <row r="2283" spans="13:19" s="133" customFormat="1" ht="12.75" hidden="1" x14ac:dyDescent="0.25">
      <c r="M2283" s="172" t="str">
        <f t="shared" si="70"/>
        <v>nie ubiegam sięLubelskieAnnopol_PL315</v>
      </c>
      <c r="N2283" s="172" t="s">
        <v>736</v>
      </c>
      <c r="O2283" s="192" t="str">
        <f t="shared" si="69"/>
        <v>Annopol_PL315</v>
      </c>
      <c r="P2283" s="193" t="s">
        <v>921</v>
      </c>
      <c r="Q2283" s="193" t="s">
        <v>881</v>
      </c>
      <c r="R2283" s="172">
        <v>0</v>
      </c>
      <c r="S2283" s="172" t="s">
        <v>80</v>
      </c>
    </row>
    <row r="2284" spans="13:19" s="133" customFormat="1" ht="12.75" hidden="1" x14ac:dyDescent="0.25">
      <c r="M2284" s="172" t="str">
        <f t="shared" si="70"/>
        <v>nie ubiegam sięLubelskieBaranów_PL315</v>
      </c>
      <c r="N2284" s="172" t="s">
        <v>736</v>
      </c>
      <c r="O2284" s="192" t="str">
        <f t="shared" si="69"/>
        <v>Baranów_PL315</v>
      </c>
      <c r="P2284" s="193" t="s">
        <v>921</v>
      </c>
      <c r="Q2284" s="193" t="s">
        <v>500</v>
      </c>
      <c r="R2284" s="172">
        <v>0</v>
      </c>
      <c r="S2284" s="172" t="s">
        <v>80</v>
      </c>
    </row>
    <row r="2285" spans="13:19" s="133" customFormat="1" ht="12.75" hidden="1" x14ac:dyDescent="0.25">
      <c r="M2285" s="172" t="str">
        <f t="shared" si="70"/>
        <v>nie ubiegam sięLubelskieBatorz_PL315</v>
      </c>
      <c r="N2285" s="172" t="s">
        <v>736</v>
      </c>
      <c r="O2285" s="192" t="str">
        <f t="shared" si="69"/>
        <v>Batorz_PL315</v>
      </c>
      <c r="P2285" s="193" t="s">
        <v>921</v>
      </c>
      <c r="Q2285" s="193" t="s">
        <v>875</v>
      </c>
      <c r="R2285" s="172">
        <v>0</v>
      </c>
      <c r="S2285" s="172" t="s">
        <v>80</v>
      </c>
    </row>
    <row r="2286" spans="13:19" s="133" customFormat="1" ht="12.75" hidden="1" x14ac:dyDescent="0.25">
      <c r="M2286" s="172" t="str">
        <f t="shared" si="70"/>
        <v>nie ubiegam sięLubelskieBełżec_PL312</v>
      </c>
      <c r="N2286" s="172" t="s">
        <v>736</v>
      </c>
      <c r="O2286" s="192" t="str">
        <f t="shared" si="69"/>
        <v>Bełżec_PL312</v>
      </c>
      <c r="P2286" s="193" t="s">
        <v>919</v>
      </c>
      <c r="Q2286" s="193" t="s">
        <v>815</v>
      </c>
      <c r="R2286" s="172">
        <v>0</v>
      </c>
      <c r="S2286" s="172" t="s">
        <v>80</v>
      </c>
    </row>
    <row r="2287" spans="13:19" s="133" customFormat="1" ht="12.75" hidden="1" x14ac:dyDescent="0.25">
      <c r="M2287" s="172" t="str">
        <f t="shared" si="70"/>
        <v>nie ubiegam sięLubelskieBełżyce_PL314</v>
      </c>
      <c r="N2287" s="172" t="s">
        <v>736</v>
      </c>
      <c r="O2287" s="192" t="str">
        <f t="shared" si="69"/>
        <v>Bełżyce_PL314</v>
      </c>
      <c r="P2287" s="193" t="s">
        <v>920</v>
      </c>
      <c r="Q2287" s="193" t="s">
        <v>852</v>
      </c>
      <c r="R2287" s="172">
        <v>0</v>
      </c>
      <c r="S2287" s="172" t="s">
        <v>80</v>
      </c>
    </row>
    <row r="2288" spans="13:19" s="133" customFormat="1" ht="12.75" hidden="1" x14ac:dyDescent="0.25">
      <c r="M2288" s="172" t="str">
        <f t="shared" si="70"/>
        <v>nie ubiegam sięLubelskieBiała Podlaska_PL311</v>
      </c>
      <c r="N2288" s="172" t="s">
        <v>736</v>
      </c>
      <c r="O2288" s="192" t="str">
        <f t="shared" si="69"/>
        <v>Biała Podlaska_PL311</v>
      </c>
      <c r="P2288" s="193" t="s">
        <v>918</v>
      </c>
      <c r="Q2288" s="193" t="s">
        <v>737</v>
      </c>
      <c r="R2288" s="172">
        <v>0</v>
      </c>
      <c r="S2288" s="172" t="s">
        <v>80</v>
      </c>
    </row>
    <row r="2289" spans="13:19" s="133" customFormat="1" ht="12.75" hidden="1" x14ac:dyDescent="0.25">
      <c r="M2289" s="172" t="str">
        <f t="shared" si="70"/>
        <v>nie ubiegam sięLubelskieBiałopole_PL312</v>
      </c>
      <c r="N2289" s="172" t="s">
        <v>736</v>
      </c>
      <c r="O2289" s="192" t="str">
        <f t="shared" si="69"/>
        <v>Białopole_PL312</v>
      </c>
      <c r="P2289" s="193" t="s">
        <v>919</v>
      </c>
      <c r="Q2289" s="193" t="s">
        <v>788</v>
      </c>
      <c r="R2289" s="172">
        <v>0</v>
      </c>
      <c r="S2289" s="172" t="s">
        <v>80</v>
      </c>
    </row>
    <row r="2290" spans="13:19" s="133" customFormat="1" ht="12.75" hidden="1" x14ac:dyDescent="0.25">
      <c r="M2290" s="172" t="str">
        <f t="shared" si="70"/>
        <v>nie ubiegam sięLubelskieBiłgoraj_PL312</v>
      </c>
      <c r="N2290" s="172" t="s">
        <v>736</v>
      </c>
      <c r="O2290" s="192" t="str">
        <f t="shared" si="69"/>
        <v>Biłgoraj_PL312</v>
      </c>
      <c r="P2290" s="193" t="s">
        <v>919</v>
      </c>
      <c r="Q2290" s="193" t="s">
        <v>775</v>
      </c>
      <c r="R2290" s="172">
        <v>0</v>
      </c>
      <c r="S2290" s="172" t="s">
        <v>80</v>
      </c>
    </row>
    <row r="2291" spans="13:19" s="133" customFormat="1" ht="12.75" hidden="1" x14ac:dyDescent="0.25">
      <c r="M2291" s="172" t="str">
        <f t="shared" si="70"/>
        <v>nie ubiegam sięLubelskieBiszcza_PL312</v>
      </c>
      <c r="N2291" s="172" t="s">
        <v>736</v>
      </c>
      <c r="O2291" s="192" t="str">
        <f t="shared" si="69"/>
        <v>Biszcza_PL312</v>
      </c>
      <c r="P2291" s="193" t="s">
        <v>919</v>
      </c>
      <c r="Q2291" s="193" t="s">
        <v>776</v>
      </c>
      <c r="R2291" s="172">
        <v>0</v>
      </c>
      <c r="S2291" s="172" t="s">
        <v>80</v>
      </c>
    </row>
    <row r="2292" spans="13:19" s="133" customFormat="1" ht="12.75" hidden="1" x14ac:dyDescent="0.25">
      <c r="M2292" s="172" t="str">
        <f t="shared" si="70"/>
        <v>nie ubiegam sięLubelskieBorki_PL311</v>
      </c>
      <c r="N2292" s="172" t="s">
        <v>736</v>
      </c>
      <c r="O2292" s="192" t="str">
        <f t="shared" si="69"/>
        <v>Borki_PL311</v>
      </c>
      <c r="P2292" s="193" t="s">
        <v>918</v>
      </c>
      <c r="Q2292" s="193" t="s">
        <v>761</v>
      </c>
      <c r="R2292" s="172">
        <v>0</v>
      </c>
      <c r="S2292" s="172" t="s">
        <v>80</v>
      </c>
    </row>
    <row r="2293" spans="13:19" s="133" customFormat="1" ht="12.75" hidden="1" x14ac:dyDescent="0.25">
      <c r="M2293" s="172" t="str">
        <f t="shared" si="70"/>
        <v>nie ubiegam sięLubelskieBorzechów_PL314</v>
      </c>
      <c r="N2293" s="172" t="s">
        <v>736</v>
      </c>
      <c r="O2293" s="192" t="str">
        <f t="shared" si="69"/>
        <v>Borzechów_PL314</v>
      </c>
      <c r="P2293" s="193" t="s">
        <v>920</v>
      </c>
      <c r="Q2293" s="193" t="s">
        <v>853</v>
      </c>
      <c r="R2293" s="172">
        <v>0</v>
      </c>
      <c r="S2293" s="172" t="s">
        <v>80</v>
      </c>
    </row>
    <row r="2294" spans="13:19" s="133" customFormat="1" ht="12.75" hidden="1" x14ac:dyDescent="0.25">
      <c r="M2294" s="172" t="str">
        <f t="shared" si="70"/>
        <v>nie ubiegam sięLubelskieBychawa_PL314</v>
      </c>
      <c r="N2294" s="172" t="s">
        <v>736</v>
      </c>
      <c r="O2294" s="192" t="str">
        <f t="shared" si="69"/>
        <v>Bychawa_PL314</v>
      </c>
      <c r="P2294" s="193" t="s">
        <v>920</v>
      </c>
      <c r="Q2294" s="193" t="s">
        <v>854</v>
      </c>
      <c r="R2294" s="172">
        <v>0</v>
      </c>
      <c r="S2294" s="172" t="s">
        <v>80</v>
      </c>
    </row>
    <row r="2295" spans="13:19" s="133" customFormat="1" ht="12.75" hidden="1" x14ac:dyDescent="0.25">
      <c r="M2295" s="172" t="str">
        <f t="shared" si="70"/>
        <v>nie ubiegam sięLubelskieChełm_PL312</v>
      </c>
      <c r="N2295" s="172" t="s">
        <v>736</v>
      </c>
      <c r="O2295" s="192" t="str">
        <f t="shared" si="69"/>
        <v>Chełm_PL312</v>
      </c>
      <c r="P2295" s="193" t="s">
        <v>919</v>
      </c>
      <c r="Q2295" s="193" t="s">
        <v>789</v>
      </c>
      <c r="R2295" s="172">
        <v>0</v>
      </c>
      <c r="S2295" s="172" t="s">
        <v>80</v>
      </c>
    </row>
    <row r="2296" spans="13:19" s="133" customFormat="1" ht="12.75" hidden="1" x14ac:dyDescent="0.25">
      <c r="M2296" s="172" t="str">
        <f t="shared" si="70"/>
        <v>nie ubiegam sięLubelskieChodel_PL315</v>
      </c>
      <c r="N2296" s="172" t="s">
        <v>736</v>
      </c>
      <c r="O2296" s="192" t="str">
        <f t="shared" si="69"/>
        <v>Chodel_PL315</v>
      </c>
      <c r="P2296" s="193" t="s">
        <v>921</v>
      </c>
      <c r="Q2296" s="193" t="s">
        <v>897</v>
      </c>
      <c r="R2296" s="172">
        <v>0</v>
      </c>
      <c r="S2296" s="172" t="s">
        <v>80</v>
      </c>
    </row>
    <row r="2297" spans="13:19" s="133" customFormat="1" ht="12.75" hidden="1" x14ac:dyDescent="0.25">
      <c r="M2297" s="172" t="str">
        <f t="shared" si="70"/>
        <v>nie ubiegam sięLubelskieChrzanów_PL315</v>
      </c>
      <c r="N2297" s="172" t="s">
        <v>736</v>
      </c>
      <c r="O2297" s="192" t="str">
        <f t="shared" si="69"/>
        <v>Chrzanów_PL315</v>
      </c>
      <c r="P2297" s="193" t="s">
        <v>921</v>
      </c>
      <c r="Q2297" s="193" t="s">
        <v>876</v>
      </c>
      <c r="R2297" s="172">
        <v>0</v>
      </c>
      <c r="S2297" s="172" t="s">
        <v>80</v>
      </c>
    </row>
    <row r="2298" spans="13:19" s="133" customFormat="1" ht="12.75" hidden="1" x14ac:dyDescent="0.25">
      <c r="M2298" s="172" t="str">
        <f t="shared" si="70"/>
        <v>nie ubiegam sięLubelskieCyców_PL314</v>
      </c>
      <c r="N2298" s="172" t="s">
        <v>736</v>
      </c>
      <c r="O2298" s="192" t="str">
        <f t="shared" si="69"/>
        <v>Cyców_PL314</v>
      </c>
      <c r="P2298" s="193" t="s">
        <v>920</v>
      </c>
      <c r="Q2298" s="193" t="s">
        <v>866</v>
      </c>
      <c r="R2298" s="172">
        <v>0</v>
      </c>
      <c r="S2298" s="172" t="s">
        <v>80</v>
      </c>
    </row>
    <row r="2299" spans="13:19" s="133" customFormat="1" ht="12.75" hidden="1" x14ac:dyDescent="0.25">
      <c r="M2299" s="172" t="str">
        <f t="shared" si="70"/>
        <v>nie ubiegam sięLubelskieCzemierniki_PL311</v>
      </c>
      <c r="N2299" s="172" t="s">
        <v>736</v>
      </c>
      <c r="O2299" s="192" t="str">
        <f t="shared" si="69"/>
        <v>Czemierniki_PL311</v>
      </c>
      <c r="P2299" s="193" t="s">
        <v>918</v>
      </c>
      <c r="Q2299" s="193" t="s">
        <v>762</v>
      </c>
      <c r="R2299" s="172">
        <v>0</v>
      </c>
      <c r="S2299" s="172" t="s">
        <v>80</v>
      </c>
    </row>
    <row r="2300" spans="13:19" s="133" customFormat="1" ht="12.75" hidden="1" x14ac:dyDescent="0.25">
      <c r="M2300" s="172" t="str">
        <f t="shared" si="70"/>
        <v>nie ubiegam sięLubelskieDębowa Kłoda_PL311</v>
      </c>
      <c r="N2300" s="172" t="s">
        <v>736</v>
      </c>
      <c r="O2300" s="192" t="str">
        <f t="shared" si="69"/>
        <v>Dębowa Kłoda_PL311</v>
      </c>
      <c r="P2300" s="193" t="s">
        <v>918</v>
      </c>
      <c r="Q2300" s="193" t="s">
        <v>754</v>
      </c>
      <c r="R2300" s="172">
        <v>0</v>
      </c>
      <c r="S2300" s="172" t="s">
        <v>80</v>
      </c>
    </row>
    <row r="2301" spans="13:19" s="133" customFormat="1" ht="12.75" hidden="1" x14ac:dyDescent="0.25">
      <c r="M2301" s="172" t="str">
        <f t="shared" si="70"/>
        <v>nie ubiegam sięLubelskieDołhobyczów_PL312</v>
      </c>
      <c r="N2301" s="172" t="s">
        <v>736</v>
      </c>
      <c r="O2301" s="192" t="str">
        <f t="shared" si="69"/>
        <v>Dołhobyczów_PL312</v>
      </c>
      <c r="P2301" s="193" t="s">
        <v>919</v>
      </c>
      <c r="Q2301" s="193" t="s">
        <v>800</v>
      </c>
      <c r="R2301" s="172">
        <v>0</v>
      </c>
      <c r="S2301" s="172" t="s">
        <v>80</v>
      </c>
    </row>
    <row r="2302" spans="13:19" s="133" customFormat="1" ht="12.75" hidden="1" x14ac:dyDescent="0.25">
      <c r="M2302" s="172" t="str">
        <f t="shared" si="70"/>
        <v>nie ubiegam sięLubelskieDorohusk_PL312</v>
      </c>
      <c r="N2302" s="172" t="s">
        <v>736</v>
      </c>
      <c r="O2302" s="192" t="str">
        <f t="shared" si="69"/>
        <v>Dorohusk_PL312</v>
      </c>
      <c r="P2302" s="193" t="s">
        <v>919</v>
      </c>
      <c r="Q2302" s="193" t="s">
        <v>790</v>
      </c>
      <c r="R2302" s="172">
        <v>0</v>
      </c>
      <c r="S2302" s="172" t="s">
        <v>80</v>
      </c>
    </row>
    <row r="2303" spans="13:19" s="133" customFormat="1" ht="12.75" hidden="1" x14ac:dyDescent="0.25">
      <c r="M2303" s="172" t="str">
        <f t="shared" si="70"/>
        <v>nie ubiegam sięLubelskieDrelów_PL311</v>
      </c>
      <c r="N2303" s="172" t="s">
        <v>736</v>
      </c>
      <c r="O2303" s="192" t="str">
        <f t="shared" si="69"/>
        <v>Drelów_PL311</v>
      </c>
      <c r="P2303" s="193" t="s">
        <v>918</v>
      </c>
      <c r="Q2303" s="193" t="s">
        <v>738</v>
      </c>
      <c r="R2303" s="172">
        <v>0</v>
      </c>
      <c r="S2303" s="172" t="s">
        <v>80</v>
      </c>
    </row>
    <row r="2304" spans="13:19" s="133" customFormat="1" ht="12.75" hidden="1" x14ac:dyDescent="0.25">
      <c r="M2304" s="172" t="str">
        <f t="shared" si="70"/>
        <v>nie ubiegam sięLubelskieDubienka_PL312</v>
      </c>
      <c r="N2304" s="172" t="s">
        <v>736</v>
      </c>
      <c r="O2304" s="192" t="str">
        <f t="shared" si="69"/>
        <v>Dubienka_PL312</v>
      </c>
      <c r="P2304" s="193" t="s">
        <v>919</v>
      </c>
      <c r="Q2304" s="193" t="s">
        <v>791</v>
      </c>
      <c r="R2304" s="172">
        <v>0</v>
      </c>
      <c r="S2304" s="172" t="s">
        <v>80</v>
      </c>
    </row>
    <row r="2305" spans="13:19" s="133" customFormat="1" ht="12.75" hidden="1" x14ac:dyDescent="0.25">
      <c r="M2305" s="172" t="str">
        <f t="shared" si="70"/>
        <v>nie ubiegam sięLubelskieDzierzkowice_PL315</v>
      </c>
      <c r="N2305" s="172" t="s">
        <v>736</v>
      </c>
      <c r="O2305" s="192" t="str">
        <f t="shared" si="69"/>
        <v>Dzierzkowice_PL315</v>
      </c>
      <c r="P2305" s="193" t="s">
        <v>921</v>
      </c>
      <c r="Q2305" s="193" t="s">
        <v>882</v>
      </c>
      <c r="R2305" s="172">
        <v>0</v>
      </c>
      <c r="S2305" s="172" t="s">
        <v>80</v>
      </c>
    </row>
    <row r="2306" spans="13:19" s="133" customFormat="1" ht="12.75" hidden="1" x14ac:dyDescent="0.25">
      <c r="M2306" s="172" t="str">
        <f t="shared" si="70"/>
        <v>nie ubiegam sięLubelskieDzwola_PL315</v>
      </c>
      <c r="N2306" s="172" t="s">
        <v>736</v>
      </c>
      <c r="O2306" s="192" t="str">
        <f t="shared" si="69"/>
        <v>Dzwola_PL315</v>
      </c>
      <c r="P2306" s="193" t="s">
        <v>921</v>
      </c>
      <c r="Q2306" s="193" t="s">
        <v>877</v>
      </c>
      <c r="R2306" s="172">
        <v>0</v>
      </c>
      <c r="S2306" s="172" t="s">
        <v>80</v>
      </c>
    </row>
    <row r="2307" spans="13:19" s="133" customFormat="1" ht="12.75" hidden="1" x14ac:dyDescent="0.25">
      <c r="M2307" s="172" t="str">
        <f t="shared" si="70"/>
        <v>nie ubiegam sięLubelskieFajsławice_PL312</v>
      </c>
      <c r="N2307" s="172" t="s">
        <v>736</v>
      </c>
      <c r="O2307" s="192" t="str">
        <f t="shared" si="69"/>
        <v>Fajsławice_PL312</v>
      </c>
      <c r="P2307" s="193" t="s">
        <v>919</v>
      </c>
      <c r="Q2307" s="193" t="s">
        <v>807</v>
      </c>
      <c r="R2307" s="172">
        <v>0</v>
      </c>
      <c r="S2307" s="172" t="s">
        <v>80</v>
      </c>
    </row>
    <row r="2308" spans="13:19" s="133" customFormat="1" ht="12.75" hidden="1" x14ac:dyDescent="0.25">
      <c r="M2308" s="172" t="str">
        <f t="shared" si="70"/>
        <v>nie ubiegam sięLubelskieFirlej_PL314</v>
      </c>
      <c r="N2308" s="172" t="s">
        <v>736</v>
      </c>
      <c r="O2308" s="192" t="str">
        <f t="shared" si="69"/>
        <v>Firlej_PL314</v>
      </c>
      <c r="P2308" s="193" t="s">
        <v>920</v>
      </c>
      <c r="Q2308" s="193" t="s">
        <v>842</v>
      </c>
      <c r="R2308" s="172">
        <v>0</v>
      </c>
      <c r="S2308" s="172" t="s">
        <v>80</v>
      </c>
    </row>
    <row r="2309" spans="13:19" s="133" customFormat="1" ht="12.75" hidden="1" x14ac:dyDescent="0.25">
      <c r="M2309" s="172" t="str">
        <f t="shared" si="70"/>
        <v>nie ubiegam sięLubelskieFrampol_PL312</v>
      </c>
      <c r="N2309" s="172" t="s">
        <v>736</v>
      </c>
      <c r="O2309" s="192" t="str">
        <f t="shared" ref="O2309:O2372" si="71">Q2309&amp;P2309</f>
        <v>Frampol_PL312</v>
      </c>
      <c r="P2309" s="193" t="s">
        <v>919</v>
      </c>
      <c r="Q2309" s="193" t="s">
        <v>777</v>
      </c>
      <c r="R2309" s="172">
        <v>0</v>
      </c>
      <c r="S2309" s="172" t="s">
        <v>80</v>
      </c>
    </row>
    <row r="2310" spans="13:19" s="133" customFormat="1" ht="12.75" hidden="1" x14ac:dyDescent="0.25">
      <c r="M2310" s="172" t="str">
        <f t="shared" ref="M2310:M2373" si="72">S2310&amp;N2310&amp;O2310</f>
        <v>nie ubiegam sięLubelskieGarbów_PL314</v>
      </c>
      <c r="N2310" s="172" t="s">
        <v>736</v>
      </c>
      <c r="O2310" s="192" t="str">
        <f t="shared" si="71"/>
        <v>Garbów_PL314</v>
      </c>
      <c r="P2310" s="193" t="s">
        <v>920</v>
      </c>
      <c r="Q2310" s="193" t="s">
        <v>855</v>
      </c>
      <c r="R2310" s="172">
        <v>0</v>
      </c>
      <c r="S2310" s="172" t="s">
        <v>80</v>
      </c>
    </row>
    <row r="2311" spans="13:19" s="133" customFormat="1" ht="12.75" hidden="1" x14ac:dyDescent="0.25">
      <c r="M2311" s="172" t="str">
        <f t="shared" si="72"/>
        <v>nie ubiegam sięLubelskieGłusk_PL314</v>
      </c>
      <c r="N2311" s="172" t="s">
        <v>736</v>
      </c>
      <c r="O2311" s="192" t="str">
        <f t="shared" si="71"/>
        <v>Głusk_PL314</v>
      </c>
      <c r="P2311" s="193" t="s">
        <v>920</v>
      </c>
      <c r="Q2311" s="193" t="s">
        <v>856</v>
      </c>
      <c r="R2311" s="172">
        <v>0</v>
      </c>
      <c r="S2311" s="172" t="s">
        <v>80</v>
      </c>
    </row>
    <row r="2312" spans="13:19" s="133" customFormat="1" ht="12.75" hidden="1" x14ac:dyDescent="0.25">
      <c r="M2312" s="172" t="str">
        <f t="shared" si="72"/>
        <v>nie ubiegam sięLubelskieGodziszów_PL315</v>
      </c>
      <c r="N2312" s="172" t="s">
        <v>736</v>
      </c>
      <c r="O2312" s="192" t="str">
        <f t="shared" si="71"/>
        <v>Godziszów_PL315</v>
      </c>
      <c r="P2312" s="193" t="s">
        <v>921</v>
      </c>
      <c r="Q2312" s="193" t="s">
        <v>878</v>
      </c>
      <c r="R2312" s="172">
        <v>0</v>
      </c>
      <c r="S2312" s="172" t="s">
        <v>80</v>
      </c>
    </row>
    <row r="2313" spans="13:19" s="133" customFormat="1" ht="12.75" hidden="1" x14ac:dyDescent="0.25">
      <c r="M2313" s="172" t="str">
        <f t="shared" si="72"/>
        <v>nie ubiegam sięLubelskieGoraj_PL312</v>
      </c>
      <c r="N2313" s="172" t="s">
        <v>736</v>
      </c>
      <c r="O2313" s="192" t="str">
        <f t="shared" si="71"/>
        <v>Goraj_PL312</v>
      </c>
      <c r="P2313" s="193" t="s">
        <v>919</v>
      </c>
      <c r="Q2313" s="193" t="s">
        <v>778</v>
      </c>
      <c r="R2313" s="172">
        <v>0</v>
      </c>
      <c r="S2313" s="172" t="s">
        <v>80</v>
      </c>
    </row>
    <row r="2314" spans="13:19" s="133" customFormat="1" ht="12.75" hidden="1" x14ac:dyDescent="0.25">
      <c r="M2314" s="172" t="str">
        <f t="shared" si="72"/>
        <v>nie ubiegam sięLubelskieGorzków_PL312</v>
      </c>
      <c r="N2314" s="172" t="s">
        <v>736</v>
      </c>
      <c r="O2314" s="192" t="str">
        <f t="shared" si="71"/>
        <v>Gorzków_PL312</v>
      </c>
      <c r="P2314" s="193" t="s">
        <v>919</v>
      </c>
      <c r="Q2314" s="193" t="s">
        <v>808</v>
      </c>
      <c r="R2314" s="172">
        <v>0</v>
      </c>
      <c r="S2314" s="172" t="s">
        <v>80</v>
      </c>
    </row>
    <row r="2315" spans="13:19" s="133" customFormat="1" ht="12.75" hidden="1" x14ac:dyDescent="0.25">
      <c r="M2315" s="172" t="str">
        <f t="shared" si="72"/>
        <v>nie ubiegam sięLubelskieGościeradów_PL315</v>
      </c>
      <c r="N2315" s="172" t="s">
        <v>736</v>
      </c>
      <c r="O2315" s="192" t="str">
        <f t="shared" si="71"/>
        <v>Gościeradów_PL315</v>
      </c>
      <c r="P2315" s="193" t="s">
        <v>921</v>
      </c>
      <c r="Q2315" s="193" t="s">
        <v>883</v>
      </c>
      <c r="R2315" s="172">
        <v>0</v>
      </c>
      <c r="S2315" s="172" t="s">
        <v>80</v>
      </c>
    </row>
    <row r="2316" spans="13:19" s="133" customFormat="1" ht="12.75" hidden="1" x14ac:dyDescent="0.25">
      <c r="M2316" s="172" t="str">
        <f t="shared" si="72"/>
        <v>nie ubiegam sięLubelskieGrabowiec_PL312</v>
      </c>
      <c r="N2316" s="172" t="s">
        <v>736</v>
      </c>
      <c r="O2316" s="192" t="str">
        <f t="shared" si="71"/>
        <v>Grabowiec_PL312</v>
      </c>
      <c r="P2316" s="193" t="s">
        <v>919</v>
      </c>
      <c r="Q2316" s="193" t="s">
        <v>828</v>
      </c>
      <c r="R2316" s="172">
        <v>0</v>
      </c>
      <c r="S2316" s="172" t="s">
        <v>80</v>
      </c>
    </row>
    <row r="2317" spans="13:19" s="133" customFormat="1" ht="12.75" hidden="1" x14ac:dyDescent="0.25">
      <c r="M2317" s="172" t="str">
        <f t="shared" si="72"/>
        <v>nie ubiegam sięLubelskieHanna_PL311</v>
      </c>
      <c r="N2317" s="172" t="s">
        <v>736</v>
      </c>
      <c r="O2317" s="192" t="str">
        <f t="shared" si="71"/>
        <v>Hanna_PL311</v>
      </c>
      <c r="P2317" s="193" t="s">
        <v>918</v>
      </c>
      <c r="Q2317" s="193" t="s">
        <v>768</v>
      </c>
      <c r="R2317" s="172">
        <v>0</v>
      </c>
      <c r="S2317" s="172" t="s">
        <v>80</v>
      </c>
    </row>
    <row r="2318" spans="13:19" s="133" customFormat="1" ht="12.75" hidden="1" x14ac:dyDescent="0.25">
      <c r="M2318" s="172" t="str">
        <f t="shared" si="72"/>
        <v>nie ubiegam sięLubelskieHańsk_PL311</v>
      </c>
      <c r="N2318" s="172" t="s">
        <v>736</v>
      </c>
      <c r="O2318" s="192" t="str">
        <f t="shared" si="71"/>
        <v>Hańsk_PL311</v>
      </c>
      <c r="P2318" s="193" t="s">
        <v>918</v>
      </c>
      <c r="Q2318" s="193" t="s">
        <v>769</v>
      </c>
      <c r="R2318" s="172">
        <v>0</v>
      </c>
      <c r="S2318" s="172" t="s">
        <v>80</v>
      </c>
    </row>
    <row r="2319" spans="13:19" s="133" customFormat="1" ht="12.75" hidden="1" x14ac:dyDescent="0.25">
      <c r="M2319" s="172" t="str">
        <f t="shared" si="72"/>
        <v>nie ubiegam sięLubelskieHorodło_PL312</v>
      </c>
      <c r="N2319" s="172" t="s">
        <v>736</v>
      </c>
      <c r="O2319" s="192" t="str">
        <f t="shared" si="71"/>
        <v>Horodło_PL312</v>
      </c>
      <c r="P2319" s="193" t="s">
        <v>919</v>
      </c>
      <c r="Q2319" s="193" t="s">
        <v>801</v>
      </c>
      <c r="R2319" s="172">
        <v>0</v>
      </c>
      <c r="S2319" s="172" t="s">
        <v>80</v>
      </c>
    </row>
    <row r="2320" spans="13:19" s="133" customFormat="1" ht="12.75" hidden="1" x14ac:dyDescent="0.25">
      <c r="M2320" s="172" t="str">
        <f t="shared" si="72"/>
        <v>nie ubiegam sięLubelskieHrubieszów_PL312</v>
      </c>
      <c r="N2320" s="172" t="s">
        <v>736</v>
      </c>
      <c r="O2320" s="192" t="str">
        <f t="shared" si="71"/>
        <v>Hrubieszów_PL312</v>
      </c>
      <c r="P2320" s="193" t="s">
        <v>919</v>
      </c>
      <c r="Q2320" s="193" t="s">
        <v>802</v>
      </c>
      <c r="R2320" s="172">
        <v>0</v>
      </c>
      <c r="S2320" s="172" t="s">
        <v>80</v>
      </c>
    </row>
    <row r="2321" spans="13:19" s="133" customFormat="1" ht="12.75" hidden="1" x14ac:dyDescent="0.25">
      <c r="M2321" s="172" t="str">
        <f t="shared" si="72"/>
        <v>nie ubiegam sięLubelskieIzbica_PL312</v>
      </c>
      <c r="N2321" s="172" t="s">
        <v>736</v>
      </c>
      <c r="O2321" s="192" t="str">
        <f t="shared" si="71"/>
        <v>Izbica_PL312</v>
      </c>
      <c r="P2321" s="193" t="s">
        <v>919</v>
      </c>
      <c r="Q2321" s="193" t="s">
        <v>809</v>
      </c>
      <c r="R2321" s="172">
        <v>0</v>
      </c>
      <c r="S2321" s="172" t="s">
        <v>80</v>
      </c>
    </row>
    <row r="2322" spans="13:19" s="133" customFormat="1" ht="12.75" hidden="1" x14ac:dyDescent="0.25">
      <c r="M2322" s="172" t="str">
        <f t="shared" si="72"/>
        <v>nie ubiegam sięLubelskieJabłonna_PL314</v>
      </c>
      <c r="N2322" s="172" t="s">
        <v>736</v>
      </c>
      <c r="O2322" s="192" t="str">
        <f t="shared" si="71"/>
        <v>Jabłonna_PL314</v>
      </c>
      <c r="P2322" s="193" t="s">
        <v>920</v>
      </c>
      <c r="Q2322" s="193" t="s">
        <v>857</v>
      </c>
      <c r="R2322" s="172">
        <v>0</v>
      </c>
      <c r="S2322" s="172" t="s">
        <v>80</v>
      </c>
    </row>
    <row r="2323" spans="13:19" s="133" customFormat="1" ht="12.75" hidden="1" x14ac:dyDescent="0.25">
      <c r="M2323" s="172" t="str">
        <f t="shared" si="72"/>
        <v>nie ubiegam sięLubelskieJabłoń_PL311</v>
      </c>
      <c r="N2323" s="172" t="s">
        <v>736</v>
      </c>
      <c r="O2323" s="192" t="str">
        <f t="shared" si="71"/>
        <v>Jabłoń_PL311</v>
      </c>
      <c r="P2323" s="193" t="s">
        <v>918</v>
      </c>
      <c r="Q2323" s="193" t="s">
        <v>755</v>
      </c>
      <c r="R2323" s="172">
        <v>0</v>
      </c>
      <c r="S2323" s="172" t="s">
        <v>80</v>
      </c>
    </row>
    <row r="2324" spans="13:19" s="133" customFormat="1" ht="12.75" hidden="1" x14ac:dyDescent="0.25">
      <c r="M2324" s="172" t="str">
        <f t="shared" si="72"/>
        <v>nie ubiegam sięLubelskieJanowiec_PL315</v>
      </c>
      <c r="N2324" s="172" t="s">
        <v>736</v>
      </c>
      <c r="O2324" s="192" t="str">
        <f t="shared" si="71"/>
        <v>Janowiec_PL315</v>
      </c>
      <c r="P2324" s="193" t="s">
        <v>921</v>
      </c>
      <c r="Q2324" s="193" t="s">
        <v>904</v>
      </c>
      <c r="R2324" s="172">
        <v>0</v>
      </c>
      <c r="S2324" s="172" t="s">
        <v>80</v>
      </c>
    </row>
    <row r="2325" spans="13:19" s="133" customFormat="1" ht="12.75" hidden="1" x14ac:dyDescent="0.25">
      <c r="M2325" s="172" t="str">
        <f t="shared" si="72"/>
        <v>nie ubiegam sięLubelskieJanów Podlaski_PL311</v>
      </c>
      <c r="N2325" s="172" t="s">
        <v>736</v>
      </c>
      <c r="O2325" s="192" t="str">
        <f t="shared" si="71"/>
        <v>Janów Podlaski_PL311</v>
      </c>
      <c r="P2325" s="193" t="s">
        <v>918</v>
      </c>
      <c r="Q2325" s="193" t="s">
        <v>739</v>
      </c>
      <c r="R2325" s="172">
        <v>0</v>
      </c>
      <c r="S2325" s="172" t="s">
        <v>80</v>
      </c>
    </row>
    <row r="2326" spans="13:19" s="133" customFormat="1" ht="12.75" hidden="1" x14ac:dyDescent="0.25">
      <c r="M2326" s="172" t="str">
        <f t="shared" si="72"/>
        <v>nie ubiegam sięLubelskieJarczów_PL312</v>
      </c>
      <c r="N2326" s="172" t="s">
        <v>736</v>
      </c>
      <c r="O2326" s="192" t="str">
        <f t="shared" si="71"/>
        <v>Jarczów_PL312</v>
      </c>
      <c r="P2326" s="193" t="s">
        <v>919</v>
      </c>
      <c r="Q2326" s="193" t="s">
        <v>816</v>
      </c>
      <c r="R2326" s="172">
        <v>0</v>
      </c>
      <c r="S2326" s="172" t="s">
        <v>80</v>
      </c>
    </row>
    <row r="2327" spans="13:19" s="133" customFormat="1" ht="12.75" hidden="1" x14ac:dyDescent="0.25">
      <c r="M2327" s="172" t="str">
        <f t="shared" si="72"/>
        <v>nie ubiegam sięLubelskieJastków_PL314</v>
      </c>
      <c r="N2327" s="172" t="s">
        <v>736</v>
      </c>
      <c r="O2327" s="192" t="str">
        <f t="shared" si="71"/>
        <v>Jastków_PL314</v>
      </c>
      <c r="P2327" s="193" t="s">
        <v>920</v>
      </c>
      <c r="Q2327" s="193" t="s">
        <v>858</v>
      </c>
      <c r="R2327" s="172">
        <v>0</v>
      </c>
      <c r="S2327" s="172" t="s">
        <v>80</v>
      </c>
    </row>
    <row r="2328" spans="13:19" s="133" customFormat="1" ht="12.75" hidden="1" x14ac:dyDescent="0.25">
      <c r="M2328" s="172" t="str">
        <f t="shared" si="72"/>
        <v>nie ubiegam sięLubelskieJeziorzany_PL314</v>
      </c>
      <c r="N2328" s="172" t="s">
        <v>736</v>
      </c>
      <c r="O2328" s="192" t="str">
        <f t="shared" si="71"/>
        <v>Jeziorzany_PL314</v>
      </c>
      <c r="P2328" s="193" t="s">
        <v>920</v>
      </c>
      <c r="Q2328" s="193" t="s">
        <v>843</v>
      </c>
      <c r="R2328" s="172">
        <v>0</v>
      </c>
      <c r="S2328" s="172" t="s">
        <v>80</v>
      </c>
    </row>
    <row r="2329" spans="13:19" s="133" customFormat="1" ht="12.75" hidden="1" x14ac:dyDescent="0.25">
      <c r="M2329" s="172" t="str">
        <f t="shared" si="72"/>
        <v>nie ubiegam sięLubelskieJózefów nad Wisłą_PL315</v>
      </c>
      <c r="N2329" s="172" t="s">
        <v>736</v>
      </c>
      <c r="O2329" s="192" t="str">
        <f t="shared" si="71"/>
        <v>Józefów nad Wisłą_PL315</v>
      </c>
      <c r="P2329" s="193" t="s">
        <v>921</v>
      </c>
      <c r="Q2329" s="193" t="s">
        <v>898</v>
      </c>
      <c r="R2329" s="172">
        <v>0</v>
      </c>
      <c r="S2329" s="172" t="s">
        <v>80</v>
      </c>
    </row>
    <row r="2330" spans="13:19" s="133" customFormat="1" ht="12.75" hidden="1" x14ac:dyDescent="0.25">
      <c r="M2330" s="172" t="str">
        <f t="shared" si="72"/>
        <v>nie ubiegam sięLubelskieJózefów_PL312</v>
      </c>
      <c r="N2330" s="172" t="s">
        <v>736</v>
      </c>
      <c r="O2330" s="192" t="str">
        <f t="shared" si="71"/>
        <v>Józefów_PL312</v>
      </c>
      <c r="P2330" s="193" t="s">
        <v>919</v>
      </c>
      <c r="Q2330" s="193" t="s">
        <v>779</v>
      </c>
      <c r="R2330" s="172">
        <v>0</v>
      </c>
      <c r="S2330" s="172" t="s">
        <v>80</v>
      </c>
    </row>
    <row r="2331" spans="13:19" s="133" customFormat="1" ht="12.75" hidden="1" x14ac:dyDescent="0.25">
      <c r="M2331" s="172" t="str">
        <f t="shared" si="72"/>
        <v>nie ubiegam sięLubelskieKamień_PL312</v>
      </c>
      <c r="N2331" s="172" t="s">
        <v>736</v>
      </c>
      <c r="O2331" s="192" t="str">
        <f t="shared" si="71"/>
        <v>Kamień_PL312</v>
      </c>
      <c r="P2331" s="193" t="s">
        <v>919</v>
      </c>
      <c r="Q2331" s="193" t="s">
        <v>792</v>
      </c>
      <c r="R2331" s="172">
        <v>0</v>
      </c>
      <c r="S2331" s="172" t="s">
        <v>80</v>
      </c>
    </row>
    <row r="2332" spans="13:19" s="133" customFormat="1" ht="12.75" hidden="1" x14ac:dyDescent="0.25">
      <c r="M2332" s="172" t="str">
        <f t="shared" si="72"/>
        <v>nie ubiegam sięLubelskieKamionka_PL314</v>
      </c>
      <c r="N2332" s="172" t="s">
        <v>736</v>
      </c>
      <c r="O2332" s="192" t="str">
        <f t="shared" si="71"/>
        <v>Kamionka_PL314</v>
      </c>
      <c r="P2332" s="193" t="s">
        <v>920</v>
      </c>
      <c r="Q2332" s="193" t="s">
        <v>844</v>
      </c>
      <c r="R2332" s="172">
        <v>0</v>
      </c>
      <c r="S2332" s="172" t="s">
        <v>80</v>
      </c>
    </row>
    <row r="2333" spans="13:19" s="133" customFormat="1" ht="12.75" hidden="1" x14ac:dyDescent="0.25">
      <c r="M2333" s="172" t="str">
        <f t="shared" si="72"/>
        <v>nie ubiegam sięLubelskieKarczmiska_PL315</v>
      </c>
      <c r="N2333" s="172" t="s">
        <v>736</v>
      </c>
      <c r="O2333" s="192" t="str">
        <f t="shared" si="71"/>
        <v>Karczmiska_PL315</v>
      </c>
      <c r="P2333" s="193" t="s">
        <v>921</v>
      </c>
      <c r="Q2333" s="193" t="s">
        <v>899</v>
      </c>
      <c r="R2333" s="172">
        <v>0</v>
      </c>
      <c r="S2333" s="172" t="s">
        <v>80</v>
      </c>
    </row>
    <row r="2334" spans="13:19" s="133" customFormat="1" ht="12.75" hidden="1" x14ac:dyDescent="0.25">
      <c r="M2334" s="172" t="str">
        <f t="shared" si="72"/>
        <v>nie ubiegam sięLubelskieKazimierz Dolny_PL315</v>
      </c>
      <c r="N2334" s="172" t="s">
        <v>736</v>
      </c>
      <c r="O2334" s="192" t="str">
        <f t="shared" si="71"/>
        <v>Kazimierz Dolny_PL315</v>
      </c>
      <c r="P2334" s="193" t="s">
        <v>921</v>
      </c>
      <c r="Q2334" s="193" t="s">
        <v>905</v>
      </c>
      <c r="R2334" s="172">
        <v>0</v>
      </c>
      <c r="S2334" s="172" t="s">
        <v>80</v>
      </c>
    </row>
    <row r="2335" spans="13:19" s="133" customFormat="1" ht="12.75" hidden="1" x14ac:dyDescent="0.25">
      <c r="M2335" s="172" t="str">
        <f t="shared" si="72"/>
        <v>nie ubiegam sięLubelskieKąkolewnica_PL311</v>
      </c>
      <c r="N2335" s="172" t="s">
        <v>736</v>
      </c>
      <c r="O2335" s="192" t="str">
        <f t="shared" si="71"/>
        <v>Kąkolewnica_PL311</v>
      </c>
      <c r="P2335" s="193" t="s">
        <v>918</v>
      </c>
      <c r="Q2335" s="193" t="s">
        <v>763</v>
      </c>
      <c r="R2335" s="172">
        <v>0</v>
      </c>
      <c r="S2335" s="172" t="s">
        <v>80</v>
      </c>
    </row>
    <row r="2336" spans="13:19" s="133" customFormat="1" ht="12.75" hidden="1" x14ac:dyDescent="0.25">
      <c r="M2336" s="172" t="str">
        <f t="shared" si="72"/>
        <v>nie ubiegam sięLubelskieKłoczew_PL315</v>
      </c>
      <c r="N2336" s="172" t="s">
        <v>736</v>
      </c>
      <c r="O2336" s="192" t="str">
        <f t="shared" si="71"/>
        <v>Kłoczew_PL315</v>
      </c>
      <c r="P2336" s="193" t="s">
        <v>921</v>
      </c>
      <c r="Q2336" s="193" t="s">
        <v>913</v>
      </c>
      <c r="R2336" s="172">
        <v>0</v>
      </c>
      <c r="S2336" s="172" t="s">
        <v>80</v>
      </c>
    </row>
    <row r="2337" spans="13:19" s="133" customFormat="1" ht="12.75" hidden="1" x14ac:dyDescent="0.25">
      <c r="M2337" s="172" t="str">
        <f t="shared" si="72"/>
        <v>nie ubiegam sięLubelskieKock_PL314</v>
      </c>
      <c r="N2337" s="172" t="s">
        <v>736</v>
      </c>
      <c r="O2337" s="192" t="str">
        <f t="shared" si="71"/>
        <v>Kock_PL314</v>
      </c>
      <c r="P2337" s="193" t="s">
        <v>920</v>
      </c>
      <c r="Q2337" s="193" t="s">
        <v>845</v>
      </c>
      <c r="R2337" s="172">
        <v>0</v>
      </c>
      <c r="S2337" s="172" t="s">
        <v>80</v>
      </c>
    </row>
    <row r="2338" spans="13:19" s="133" customFormat="1" ht="12.75" hidden="1" x14ac:dyDescent="0.25">
      <c r="M2338" s="172" t="str">
        <f t="shared" si="72"/>
        <v>nie ubiegam sięLubelskieKodeń_PL311</v>
      </c>
      <c r="N2338" s="172" t="s">
        <v>736</v>
      </c>
      <c r="O2338" s="192" t="str">
        <f t="shared" si="71"/>
        <v>Kodeń_PL311</v>
      </c>
      <c r="P2338" s="193" t="s">
        <v>918</v>
      </c>
      <c r="Q2338" s="193" t="s">
        <v>740</v>
      </c>
      <c r="R2338" s="172">
        <v>0</v>
      </c>
      <c r="S2338" s="172" t="s">
        <v>80</v>
      </c>
    </row>
    <row r="2339" spans="13:19" s="133" customFormat="1" ht="12.75" hidden="1" x14ac:dyDescent="0.25">
      <c r="M2339" s="172" t="str">
        <f t="shared" si="72"/>
        <v>nie ubiegam sięLubelskieKomarówka Podlaska_PL311</v>
      </c>
      <c r="N2339" s="172" t="s">
        <v>736</v>
      </c>
      <c r="O2339" s="192" t="str">
        <f t="shared" si="71"/>
        <v>Komarówka Podlaska_PL311</v>
      </c>
      <c r="P2339" s="193" t="s">
        <v>918</v>
      </c>
      <c r="Q2339" s="193" t="s">
        <v>764</v>
      </c>
      <c r="R2339" s="172">
        <v>0</v>
      </c>
      <c r="S2339" s="172" t="s">
        <v>80</v>
      </c>
    </row>
    <row r="2340" spans="13:19" s="133" customFormat="1" ht="12.75" hidden="1" x14ac:dyDescent="0.25">
      <c r="M2340" s="172" t="str">
        <f t="shared" si="72"/>
        <v>nie ubiegam sięLubelskieKomarów-Osada_PL312</v>
      </c>
      <c r="N2340" s="172" t="s">
        <v>736</v>
      </c>
      <c r="O2340" s="192" t="str">
        <f t="shared" si="71"/>
        <v>Komarów-Osada_PL312</v>
      </c>
      <c r="P2340" s="193" t="s">
        <v>919</v>
      </c>
      <c r="Q2340" s="193" t="s">
        <v>829</v>
      </c>
      <c r="R2340" s="172">
        <v>0</v>
      </c>
      <c r="S2340" s="172" t="s">
        <v>80</v>
      </c>
    </row>
    <row r="2341" spans="13:19" s="133" customFormat="1" ht="12.75" hidden="1" x14ac:dyDescent="0.25">
      <c r="M2341" s="172" t="str">
        <f t="shared" si="72"/>
        <v>nie ubiegam sięLubelskieKonstantynów_PL311</v>
      </c>
      <c r="N2341" s="172" t="s">
        <v>736</v>
      </c>
      <c r="O2341" s="192" t="str">
        <f t="shared" si="71"/>
        <v>Konstantynów_PL311</v>
      </c>
      <c r="P2341" s="193" t="s">
        <v>918</v>
      </c>
      <c r="Q2341" s="193" t="s">
        <v>741</v>
      </c>
      <c r="R2341" s="172">
        <v>0</v>
      </c>
      <c r="S2341" s="172" t="s">
        <v>80</v>
      </c>
    </row>
    <row r="2342" spans="13:19" s="133" customFormat="1" ht="12.75" hidden="1" x14ac:dyDescent="0.25">
      <c r="M2342" s="172" t="str">
        <f t="shared" si="72"/>
        <v>nie ubiegam sięLubelskieKońskowola_PL315</v>
      </c>
      <c r="N2342" s="172" t="s">
        <v>736</v>
      </c>
      <c r="O2342" s="192" t="str">
        <f t="shared" si="71"/>
        <v>Końskowola_PL315</v>
      </c>
      <c r="P2342" s="193" t="s">
        <v>921</v>
      </c>
      <c r="Q2342" s="193" t="s">
        <v>906</v>
      </c>
      <c r="R2342" s="172">
        <v>0</v>
      </c>
      <c r="S2342" s="172" t="s">
        <v>80</v>
      </c>
    </row>
    <row r="2343" spans="13:19" s="133" customFormat="1" ht="12.75" hidden="1" x14ac:dyDescent="0.25">
      <c r="M2343" s="172" t="str">
        <f t="shared" si="72"/>
        <v>nie ubiegam sięLubelskieKrasnobród_PL312</v>
      </c>
      <c r="N2343" s="172" t="s">
        <v>736</v>
      </c>
      <c r="O2343" s="192" t="str">
        <f t="shared" si="71"/>
        <v>Krasnobród_PL312</v>
      </c>
      <c r="P2343" s="193" t="s">
        <v>919</v>
      </c>
      <c r="Q2343" s="193" t="s">
        <v>830</v>
      </c>
      <c r="R2343" s="172">
        <v>0</v>
      </c>
      <c r="S2343" s="172" t="s">
        <v>80</v>
      </c>
    </row>
    <row r="2344" spans="13:19" s="133" customFormat="1" ht="12.75" hidden="1" x14ac:dyDescent="0.25">
      <c r="M2344" s="172" t="str">
        <f t="shared" si="72"/>
        <v>nie ubiegam sięLubelskieKrasnystaw_PL312</v>
      </c>
      <c r="N2344" s="172" t="s">
        <v>736</v>
      </c>
      <c r="O2344" s="192" t="str">
        <f t="shared" si="71"/>
        <v>Krasnystaw_PL312</v>
      </c>
      <c r="P2344" s="193" t="s">
        <v>919</v>
      </c>
      <c r="Q2344" s="193" t="s">
        <v>810</v>
      </c>
      <c r="R2344" s="172">
        <v>0</v>
      </c>
      <c r="S2344" s="172" t="s">
        <v>80</v>
      </c>
    </row>
    <row r="2345" spans="13:19" s="133" customFormat="1" ht="12.75" hidden="1" x14ac:dyDescent="0.25">
      <c r="M2345" s="172" t="str">
        <f t="shared" si="72"/>
        <v>nie ubiegam sięLubelskieKraśniczyn_PL312</v>
      </c>
      <c r="N2345" s="172" t="s">
        <v>736</v>
      </c>
      <c r="O2345" s="192" t="str">
        <f t="shared" si="71"/>
        <v>Kraśniczyn_PL312</v>
      </c>
      <c r="P2345" s="193" t="s">
        <v>919</v>
      </c>
      <c r="Q2345" s="193" t="s">
        <v>811</v>
      </c>
      <c r="R2345" s="172">
        <v>0</v>
      </c>
      <c r="S2345" s="172" t="s">
        <v>80</v>
      </c>
    </row>
    <row r="2346" spans="13:19" s="133" customFormat="1" ht="12.75" hidden="1" x14ac:dyDescent="0.25">
      <c r="M2346" s="172" t="str">
        <f t="shared" si="72"/>
        <v>nie ubiegam sięLubelskieKrynice_PL312</v>
      </c>
      <c r="N2346" s="172" t="s">
        <v>736</v>
      </c>
      <c r="O2346" s="192" t="str">
        <f t="shared" si="71"/>
        <v>Krynice_PL312</v>
      </c>
      <c r="P2346" s="193" t="s">
        <v>919</v>
      </c>
      <c r="Q2346" s="193" t="s">
        <v>817</v>
      </c>
      <c r="R2346" s="172">
        <v>0</v>
      </c>
      <c r="S2346" s="172" t="s">
        <v>80</v>
      </c>
    </row>
    <row r="2347" spans="13:19" s="133" customFormat="1" ht="12.75" hidden="1" x14ac:dyDescent="0.25">
      <c r="M2347" s="172" t="str">
        <f t="shared" si="72"/>
        <v>nie ubiegam sięLubelskieKrzczonów_PL314</v>
      </c>
      <c r="N2347" s="172" t="s">
        <v>736</v>
      </c>
      <c r="O2347" s="192" t="str">
        <f t="shared" si="71"/>
        <v>Krzczonów_PL314</v>
      </c>
      <c r="P2347" s="193" t="s">
        <v>920</v>
      </c>
      <c r="Q2347" s="193" t="s">
        <v>859</v>
      </c>
      <c r="R2347" s="172">
        <v>0</v>
      </c>
      <c r="S2347" s="172" t="s">
        <v>80</v>
      </c>
    </row>
    <row r="2348" spans="13:19" s="133" customFormat="1" ht="12.75" hidden="1" x14ac:dyDescent="0.25">
      <c r="M2348" s="172" t="str">
        <f t="shared" si="72"/>
        <v>nie ubiegam sięLubelskieKrzywda_PL315</v>
      </c>
      <c r="N2348" s="172" t="s">
        <v>736</v>
      </c>
      <c r="O2348" s="192" t="str">
        <f t="shared" si="71"/>
        <v>Krzywda_PL315</v>
      </c>
      <c r="P2348" s="193" t="s">
        <v>921</v>
      </c>
      <c r="Q2348" s="193" t="s">
        <v>890</v>
      </c>
      <c r="R2348" s="172">
        <v>0</v>
      </c>
      <c r="S2348" s="172" t="s">
        <v>80</v>
      </c>
    </row>
    <row r="2349" spans="13:19" s="133" customFormat="1" ht="12.75" hidden="1" x14ac:dyDescent="0.25">
      <c r="M2349" s="172" t="str">
        <f t="shared" si="72"/>
        <v>nie ubiegam sięLubelskieKsiężpol_PL312</v>
      </c>
      <c r="N2349" s="172" t="s">
        <v>736</v>
      </c>
      <c r="O2349" s="192" t="str">
        <f t="shared" si="71"/>
        <v>Księżpol_PL312</v>
      </c>
      <c r="P2349" s="193" t="s">
        <v>919</v>
      </c>
      <c r="Q2349" s="193" t="s">
        <v>780</v>
      </c>
      <c r="R2349" s="172">
        <v>0</v>
      </c>
      <c r="S2349" s="172" t="s">
        <v>80</v>
      </c>
    </row>
    <row r="2350" spans="13:19" s="133" customFormat="1" ht="12.75" hidden="1" x14ac:dyDescent="0.25">
      <c r="M2350" s="172" t="str">
        <f t="shared" si="72"/>
        <v>nie ubiegam sięLubelskieKurów_PL315</v>
      </c>
      <c r="N2350" s="172" t="s">
        <v>736</v>
      </c>
      <c r="O2350" s="192" t="str">
        <f t="shared" si="71"/>
        <v>Kurów_PL315</v>
      </c>
      <c r="P2350" s="193" t="s">
        <v>921</v>
      </c>
      <c r="Q2350" s="193" t="s">
        <v>907</v>
      </c>
      <c r="R2350" s="172">
        <v>0</v>
      </c>
      <c r="S2350" s="172" t="s">
        <v>80</v>
      </c>
    </row>
    <row r="2351" spans="13:19" s="133" customFormat="1" ht="12.75" hidden="1" x14ac:dyDescent="0.25">
      <c r="M2351" s="172" t="str">
        <f t="shared" si="72"/>
        <v>nie ubiegam sięLubelskieLeśna Podlaska_PL311</v>
      </c>
      <c r="N2351" s="172" t="s">
        <v>736</v>
      </c>
      <c r="O2351" s="192" t="str">
        <f t="shared" si="71"/>
        <v>Leśna Podlaska_PL311</v>
      </c>
      <c r="P2351" s="193" t="s">
        <v>918</v>
      </c>
      <c r="Q2351" s="193" t="s">
        <v>742</v>
      </c>
      <c r="R2351" s="172">
        <v>0</v>
      </c>
      <c r="S2351" s="172" t="s">
        <v>80</v>
      </c>
    </row>
    <row r="2352" spans="13:19" s="133" customFormat="1" ht="12.75" hidden="1" x14ac:dyDescent="0.25">
      <c r="M2352" s="172" t="str">
        <f t="shared" si="72"/>
        <v>nie ubiegam sięLubelskieLeśniowice_PL312</v>
      </c>
      <c r="N2352" s="172" t="s">
        <v>736</v>
      </c>
      <c r="O2352" s="192" t="str">
        <f t="shared" si="71"/>
        <v>Leśniowice_PL312</v>
      </c>
      <c r="P2352" s="193" t="s">
        <v>919</v>
      </c>
      <c r="Q2352" s="193" t="s">
        <v>793</v>
      </c>
      <c r="R2352" s="172">
        <v>0</v>
      </c>
      <c r="S2352" s="172" t="s">
        <v>80</v>
      </c>
    </row>
    <row r="2353" spans="13:19" s="133" customFormat="1" ht="12.75" hidden="1" x14ac:dyDescent="0.25">
      <c r="M2353" s="172" t="str">
        <f t="shared" si="72"/>
        <v>nie ubiegam sięLubelskieLubartów_PL314</v>
      </c>
      <c r="N2353" s="172" t="s">
        <v>736</v>
      </c>
      <c r="O2353" s="192" t="str">
        <f t="shared" si="71"/>
        <v>Lubartów_PL314</v>
      </c>
      <c r="P2353" s="193" t="s">
        <v>920</v>
      </c>
      <c r="Q2353" s="193" t="s">
        <v>846</v>
      </c>
      <c r="R2353" s="172">
        <v>0</v>
      </c>
      <c r="S2353" s="172" t="s">
        <v>80</v>
      </c>
    </row>
    <row r="2354" spans="13:19" s="133" customFormat="1" ht="12.75" hidden="1" x14ac:dyDescent="0.25">
      <c r="M2354" s="172" t="str">
        <f t="shared" si="72"/>
        <v>nie ubiegam sięLubelskieLubycza Królewska_PL312</v>
      </c>
      <c r="N2354" s="172" t="s">
        <v>736</v>
      </c>
      <c r="O2354" s="192" t="str">
        <f t="shared" si="71"/>
        <v>Lubycza Królewska_PL312</v>
      </c>
      <c r="P2354" s="193" t="s">
        <v>919</v>
      </c>
      <c r="Q2354" s="193" t="s">
        <v>818</v>
      </c>
      <c r="R2354" s="172">
        <v>0</v>
      </c>
      <c r="S2354" s="172" t="s">
        <v>80</v>
      </c>
    </row>
    <row r="2355" spans="13:19" s="133" customFormat="1" ht="12.75" hidden="1" x14ac:dyDescent="0.25">
      <c r="M2355" s="172" t="str">
        <f t="shared" si="72"/>
        <v>nie ubiegam sięLubelskieLudwin_PL314</v>
      </c>
      <c r="N2355" s="172" t="s">
        <v>736</v>
      </c>
      <c r="O2355" s="192" t="str">
        <f t="shared" si="71"/>
        <v>Ludwin_PL314</v>
      </c>
      <c r="P2355" s="193" t="s">
        <v>920</v>
      </c>
      <c r="Q2355" s="193" t="s">
        <v>867</v>
      </c>
      <c r="R2355" s="172">
        <v>0</v>
      </c>
      <c r="S2355" s="172" t="s">
        <v>80</v>
      </c>
    </row>
    <row r="2356" spans="13:19" s="133" customFormat="1" ht="12.75" hidden="1" x14ac:dyDescent="0.25">
      <c r="M2356" s="172" t="str">
        <f t="shared" si="72"/>
        <v>nie ubiegam sięLubelskieŁabunie_PL312</v>
      </c>
      <c r="N2356" s="172" t="s">
        <v>736</v>
      </c>
      <c r="O2356" s="192" t="str">
        <f t="shared" si="71"/>
        <v>Łabunie_PL312</v>
      </c>
      <c r="P2356" s="193" t="s">
        <v>919</v>
      </c>
      <c r="Q2356" s="193" t="s">
        <v>831</v>
      </c>
      <c r="R2356" s="172">
        <v>0</v>
      </c>
      <c r="S2356" s="172" t="s">
        <v>80</v>
      </c>
    </row>
    <row r="2357" spans="13:19" s="133" customFormat="1" ht="12.75" hidden="1" x14ac:dyDescent="0.25">
      <c r="M2357" s="172" t="str">
        <f t="shared" si="72"/>
        <v>nie ubiegam sięLubelskieŁaszczów_PL312</v>
      </c>
      <c r="N2357" s="172" t="s">
        <v>736</v>
      </c>
      <c r="O2357" s="192" t="str">
        <f t="shared" si="71"/>
        <v>Łaszczów_PL312</v>
      </c>
      <c r="P2357" s="193" t="s">
        <v>919</v>
      </c>
      <c r="Q2357" s="193" t="s">
        <v>819</v>
      </c>
      <c r="R2357" s="172">
        <v>0</v>
      </c>
      <c r="S2357" s="172" t="s">
        <v>80</v>
      </c>
    </row>
    <row r="2358" spans="13:19" s="133" customFormat="1" ht="12.75" hidden="1" x14ac:dyDescent="0.25">
      <c r="M2358" s="172" t="str">
        <f t="shared" si="72"/>
        <v>nie ubiegam sięLubelskieŁaziska_PL315</v>
      </c>
      <c r="N2358" s="172" t="s">
        <v>736</v>
      </c>
      <c r="O2358" s="192" t="str">
        <f t="shared" si="71"/>
        <v>Łaziska_PL315</v>
      </c>
      <c r="P2358" s="193" t="s">
        <v>921</v>
      </c>
      <c r="Q2358" s="193" t="s">
        <v>900</v>
      </c>
      <c r="R2358" s="172">
        <v>0</v>
      </c>
      <c r="S2358" s="172" t="s">
        <v>80</v>
      </c>
    </row>
    <row r="2359" spans="13:19" s="133" customFormat="1" ht="12.75" hidden="1" x14ac:dyDescent="0.25">
      <c r="M2359" s="172" t="str">
        <f t="shared" si="72"/>
        <v>nie ubiegam sięLubelskieŁomazy_PL311</v>
      </c>
      <c r="N2359" s="172" t="s">
        <v>736</v>
      </c>
      <c r="O2359" s="192" t="str">
        <f t="shared" si="71"/>
        <v>Łomazy_PL311</v>
      </c>
      <c r="P2359" s="193" t="s">
        <v>918</v>
      </c>
      <c r="Q2359" s="193" t="s">
        <v>743</v>
      </c>
      <c r="R2359" s="172">
        <v>0</v>
      </c>
      <c r="S2359" s="172" t="s">
        <v>80</v>
      </c>
    </row>
    <row r="2360" spans="13:19" s="133" customFormat="1" ht="12.75" hidden="1" x14ac:dyDescent="0.25">
      <c r="M2360" s="172" t="str">
        <f t="shared" si="72"/>
        <v>nie ubiegam sięLubelskieŁopiennik Górny_PL312</v>
      </c>
      <c r="N2360" s="172" t="s">
        <v>736</v>
      </c>
      <c r="O2360" s="192" t="str">
        <f t="shared" si="71"/>
        <v>Łopiennik Górny_PL312</v>
      </c>
      <c r="P2360" s="193" t="s">
        <v>919</v>
      </c>
      <c r="Q2360" s="193" t="s">
        <v>812</v>
      </c>
      <c r="R2360" s="172">
        <v>0</v>
      </c>
      <c r="S2360" s="172" t="s">
        <v>80</v>
      </c>
    </row>
    <row r="2361" spans="13:19" s="133" customFormat="1" ht="12.75" hidden="1" x14ac:dyDescent="0.25">
      <c r="M2361" s="172" t="str">
        <f t="shared" si="72"/>
        <v>nie ubiegam sięLubelskieŁukowa_PL312</v>
      </c>
      <c r="N2361" s="172" t="s">
        <v>736</v>
      </c>
      <c r="O2361" s="192" t="str">
        <f t="shared" si="71"/>
        <v>Łukowa_PL312</v>
      </c>
      <c r="P2361" s="193" t="s">
        <v>919</v>
      </c>
      <c r="Q2361" s="193" t="s">
        <v>781</v>
      </c>
      <c r="R2361" s="172">
        <v>0</v>
      </c>
      <c r="S2361" s="172" t="s">
        <v>80</v>
      </c>
    </row>
    <row r="2362" spans="13:19" s="133" customFormat="1" ht="12.75" hidden="1" x14ac:dyDescent="0.25">
      <c r="M2362" s="172" t="str">
        <f t="shared" si="72"/>
        <v>nie ubiegam sięLubelskieŁuków_PL315</v>
      </c>
      <c r="N2362" s="172" t="s">
        <v>736</v>
      </c>
      <c r="O2362" s="192" t="str">
        <f t="shared" si="71"/>
        <v>Łuków_PL315</v>
      </c>
      <c r="P2362" s="193" t="s">
        <v>921</v>
      </c>
      <c r="Q2362" s="193" t="s">
        <v>891</v>
      </c>
      <c r="R2362" s="172">
        <v>0</v>
      </c>
      <c r="S2362" s="172" t="s">
        <v>80</v>
      </c>
    </row>
    <row r="2363" spans="13:19" s="133" customFormat="1" ht="12.75" hidden="1" x14ac:dyDescent="0.25">
      <c r="M2363" s="172" t="str">
        <f t="shared" si="72"/>
        <v>nie ubiegam sięLubelskieMarkuszów_PL315</v>
      </c>
      <c r="N2363" s="172" t="s">
        <v>736</v>
      </c>
      <c r="O2363" s="192" t="str">
        <f t="shared" si="71"/>
        <v>Markuszów_PL315</v>
      </c>
      <c r="P2363" s="193" t="s">
        <v>921</v>
      </c>
      <c r="Q2363" s="193" t="s">
        <v>908</v>
      </c>
      <c r="R2363" s="172">
        <v>0</v>
      </c>
      <c r="S2363" s="172" t="s">
        <v>80</v>
      </c>
    </row>
    <row r="2364" spans="13:19" s="133" customFormat="1" ht="12.75" hidden="1" x14ac:dyDescent="0.25">
      <c r="M2364" s="172" t="str">
        <f t="shared" si="72"/>
        <v>nie ubiegam sięLubelskieMełgiew_PL314</v>
      </c>
      <c r="N2364" s="172" t="s">
        <v>736</v>
      </c>
      <c r="O2364" s="192" t="str">
        <f t="shared" si="71"/>
        <v>Mełgiew_PL314</v>
      </c>
      <c r="P2364" s="193" t="s">
        <v>920</v>
      </c>
      <c r="Q2364" s="193" t="s">
        <v>871</v>
      </c>
      <c r="R2364" s="172">
        <v>0</v>
      </c>
      <c r="S2364" s="172" t="s">
        <v>80</v>
      </c>
    </row>
    <row r="2365" spans="13:19" s="133" customFormat="1" ht="12.75" hidden="1" x14ac:dyDescent="0.25">
      <c r="M2365" s="172" t="str">
        <f t="shared" si="72"/>
        <v>nie ubiegam sięLubelskieMiączyn_PL312</v>
      </c>
      <c r="N2365" s="172" t="s">
        <v>736</v>
      </c>
      <c r="O2365" s="192" t="str">
        <f t="shared" si="71"/>
        <v>Miączyn_PL312</v>
      </c>
      <c r="P2365" s="193" t="s">
        <v>919</v>
      </c>
      <c r="Q2365" s="193" t="s">
        <v>832</v>
      </c>
      <c r="R2365" s="172">
        <v>0</v>
      </c>
      <c r="S2365" s="172" t="s">
        <v>80</v>
      </c>
    </row>
    <row r="2366" spans="13:19" s="133" customFormat="1" ht="12.75" hidden="1" x14ac:dyDescent="0.25">
      <c r="M2366" s="172" t="str">
        <f t="shared" si="72"/>
        <v>nie ubiegam sięLubelskieMichów_PL314</v>
      </c>
      <c r="N2366" s="172" t="s">
        <v>736</v>
      </c>
      <c r="O2366" s="192" t="str">
        <f t="shared" si="71"/>
        <v>Michów_PL314</v>
      </c>
      <c r="P2366" s="193" t="s">
        <v>920</v>
      </c>
      <c r="Q2366" s="193" t="s">
        <v>847</v>
      </c>
      <c r="R2366" s="172">
        <v>0</v>
      </c>
      <c r="S2366" s="172" t="s">
        <v>80</v>
      </c>
    </row>
    <row r="2367" spans="13:19" s="133" customFormat="1" ht="12.75" hidden="1" x14ac:dyDescent="0.25">
      <c r="M2367" s="172" t="str">
        <f t="shared" si="72"/>
        <v>nie ubiegam sięLubelskieMiędzyrzec Podlaski_PL311</v>
      </c>
      <c r="N2367" s="172" t="s">
        <v>736</v>
      </c>
      <c r="O2367" s="192" t="str">
        <f t="shared" si="71"/>
        <v>Międzyrzec Podlaski_PL311</v>
      </c>
      <c r="P2367" s="193" t="s">
        <v>918</v>
      </c>
      <c r="Q2367" s="193" t="s">
        <v>744</v>
      </c>
      <c r="R2367" s="172">
        <v>0</v>
      </c>
      <c r="S2367" s="172" t="s">
        <v>80</v>
      </c>
    </row>
    <row r="2368" spans="13:19" s="133" customFormat="1" ht="12.75" hidden="1" x14ac:dyDescent="0.25">
      <c r="M2368" s="172" t="str">
        <f t="shared" si="72"/>
        <v>nie ubiegam sięLubelskieMilanów_PL311</v>
      </c>
      <c r="N2368" s="172" t="s">
        <v>736</v>
      </c>
      <c r="O2368" s="192" t="str">
        <f t="shared" si="71"/>
        <v>Milanów_PL311</v>
      </c>
      <c r="P2368" s="193" t="s">
        <v>918</v>
      </c>
      <c r="Q2368" s="193" t="s">
        <v>756</v>
      </c>
      <c r="R2368" s="172">
        <v>0</v>
      </c>
      <c r="S2368" s="172" t="s">
        <v>80</v>
      </c>
    </row>
    <row r="2369" spans="13:19" s="133" customFormat="1" ht="12.75" hidden="1" x14ac:dyDescent="0.25">
      <c r="M2369" s="172" t="str">
        <f t="shared" si="72"/>
        <v>nie ubiegam sięLubelskieMilejów_PL314</v>
      </c>
      <c r="N2369" s="172" t="s">
        <v>736</v>
      </c>
      <c r="O2369" s="192" t="str">
        <f t="shared" si="71"/>
        <v>Milejów_PL314</v>
      </c>
      <c r="P2369" s="193" t="s">
        <v>920</v>
      </c>
      <c r="Q2369" s="193" t="s">
        <v>868</v>
      </c>
      <c r="R2369" s="172">
        <v>0</v>
      </c>
      <c r="S2369" s="172" t="s">
        <v>80</v>
      </c>
    </row>
    <row r="2370" spans="13:19" s="133" customFormat="1" ht="12.75" hidden="1" x14ac:dyDescent="0.25">
      <c r="M2370" s="172" t="str">
        <f t="shared" si="72"/>
        <v>nie ubiegam sięLubelskieMircze_PL312</v>
      </c>
      <c r="N2370" s="172" t="s">
        <v>736</v>
      </c>
      <c r="O2370" s="192" t="str">
        <f t="shared" si="71"/>
        <v>Mircze_PL312</v>
      </c>
      <c r="P2370" s="193" t="s">
        <v>919</v>
      </c>
      <c r="Q2370" s="193" t="s">
        <v>803</v>
      </c>
      <c r="R2370" s="172">
        <v>0</v>
      </c>
      <c r="S2370" s="172" t="s">
        <v>80</v>
      </c>
    </row>
    <row r="2371" spans="13:19" s="133" customFormat="1" ht="12.75" hidden="1" x14ac:dyDescent="0.25">
      <c r="M2371" s="172" t="str">
        <f t="shared" si="72"/>
        <v>nie ubiegam sięLubelskieModliborzyce_PL315</v>
      </c>
      <c r="N2371" s="172" t="s">
        <v>736</v>
      </c>
      <c r="O2371" s="192" t="str">
        <f t="shared" si="71"/>
        <v>Modliborzyce_PL315</v>
      </c>
      <c r="P2371" s="193" t="s">
        <v>921</v>
      </c>
      <c r="Q2371" s="193" t="s">
        <v>879</v>
      </c>
      <c r="R2371" s="172">
        <v>0</v>
      </c>
      <c r="S2371" s="172" t="s">
        <v>80</v>
      </c>
    </row>
    <row r="2372" spans="13:19" s="133" customFormat="1" ht="12.75" hidden="1" x14ac:dyDescent="0.25">
      <c r="M2372" s="172" t="str">
        <f t="shared" si="72"/>
        <v>nie ubiegam sięLubelskieNałęczów_PL315</v>
      </c>
      <c r="N2372" s="172" t="s">
        <v>736</v>
      </c>
      <c r="O2372" s="192" t="str">
        <f t="shared" si="71"/>
        <v>Nałęczów_PL315</v>
      </c>
      <c r="P2372" s="193" t="s">
        <v>921</v>
      </c>
      <c r="Q2372" s="193" t="s">
        <v>909</v>
      </c>
      <c r="R2372" s="172">
        <v>0</v>
      </c>
      <c r="S2372" s="172" t="s">
        <v>80</v>
      </c>
    </row>
    <row r="2373" spans="13:19" s="133" customFormat="1" ht="12.75" hidden="1" x14ac:dyDescent="0.25">
      <c r="M2373" s="172" t="str">
        <f t="shared" si="72"/>
        <v>nie ubiegam sięLubelskieNiedrzwica Duża_PL314</v>
      </c>
      <c r="N2373" s="172" t="s">
        <v>736</v>
      </c>
      <c r="O2373" s="192" t="str">
        <f t="shared" ref="O2373:O2436" si="73">Q2373&amp;P2373</f>
        <v>Niedrzwica Duża_PL314</v>
      </c>
      <c r="P2373" s="193" t="s">
        <v>920</v>
      </c>
      <c r="Q2373" s="193" t="s">
        <v>860</v>
      </c>
      <c r="R2373" s="172">
        <v>0</v>
      </c>
      <c r="S2373" s="172" t="s">
        <v>80</v>
      </c>
    </row>
    <row r="2374" spans="13:19" s="133" customFormat="1" ht="12.75" hidden="1" x14ac:dyDescent="0.25">
      <c r="M2374" s="172" t="str">
        <f t="shared" ref="M2374:M2437" si="74">S2374&amp;N2374&amp;O2374</f>
        <v>nie ubiegam sięLubelskieNiedźwiada_PL314</v>
      </c>
      <c r="N2374" s="172" t="s">
        <v>736</v>
      </c>
      <c r="O2374" s="192" t="str">
        <f t="shared" si="73"/>
        <v>Niedźwiada_PL314</v>
      </c>
      <c r="P2374" s="193" t="s">
        <v>920</v>
      </c>
      <c r="Q2374" s="193" t="s">
        <v>848</v>
      </c>
      <c r="R2374" s="172">
        <v>0</v>
      </c>
      <c r="S2374" s="172" t="s">
        <v>80</v>
      </c>
    </row>
    <row r="2375" spans="13:19" s="133" customFormat="1" ht="12.75" hidden="1" x14ac:dyDescent="0.25">
      <c r="M2375" s="172" t="str">
        <f t="shared" si="74"/>
        <v>nie ubiegam sięLubelskieNielisz_PL312</v>
      </c>
      <c r="N2375" s="172" t="s">
        <v>736</v>
      </c>
      <c r="O2375" s="192" t="str">
        <f t="shared" si="73"/>
        <v>Nielisz_PL312</v>
      </c>
      <c r="P2375" s="193" t="s">
        <v>919</v>
      </c>
      <c r="Q2375" s="193" t="s">
        <v>833</v>
      </c>
      <c r="R2375" s="172">
        <v>0</v>
      </c>
      <c r="S2375" s="172" t="s">
        <v>80</v>
      </c>
    </row>
    <row r="2376" spans="13:19" s="133" customFormat="1" ht="12.75" hidden="1" x14ac:dyDescent="0.25">
      <c r="M2376" s="172" t="str">
        <f t="shared" si="74"/>
        <v>nie ubiegam sięLubelskieNiemce_PL314</v>
      </c>
      <c r="N2376" s="172" t="s">
        <v>736</v>
      </c>
      <c r="O2376" s="192" t="str">
        <f t="shared" si="73"/>
        <v>Niemce_PL314</v>
      </c>
      <c r="P2376" s="193" t="s">
        <v>920</v>
      </c>
      <c r="Q2376" s="193" t="s">
        <v>861</v>
      </c>
      <c r="R2376" s="172">
        <v>0</v>
      </c>
      <c r="S2376" s="172" t="s">
        <v>80</v>
      </c>
    </row>
    <row r="2377" spans="13:19" s="133" customFormat="1" ht="12.75" hidden="1" x14ac:dyDescent="0.25">
      <c r="M2377" s="172" t="str">
        <f t="shared" si="74"/>
        <v>nie ubiegam sięLubelskieNowodwór_PL315</v>
      </c>
      <c r="N2377" s="172" t="s">
        <v>736</v>
      </c>
      <c r="O2377" s="192" t="str">
        <f t="shared" si="73"/>
        <v>Nowodwór_PL315</v>
      </c>
      <c r="P2377" s="193" t="s">
        <v>921</v>
      </c>
      <c r="Q2377" s="193" t="s">
        <v>914</v>
      </c>
      <c r="R2377" s="172">
        <v>0</v>
      </c>
      <c r="S2377" s="172" t="s">
        <v>80</v>
      </c>
    </row>
    <row r="2378" spans="13:19" s="133" customFormat="1" ht="12.75" hidden="1" x14ac:dyDescent="0.25">
      <c r="M2378" s="172" t="str">
        <f t="shared" si="74"/>
        <v>nie ubiegam sięLubelskieObsza_PL312</v>
      </c>
      <c r="N2378" s="172" t="s">
        <v>736</v>
      </c>
      <c r="O2378" s="192" t="str">
        <f t="shared" si="73"/>
        <v>Obsza_PL312</v>
      </c>
      <c r="P2378" s="193" t="s">
        <v>919</v>
      </c>
      <c r="Q2378" s="193" t="s">
        <v>782</v>
      </c>
      <c r="R2378" s="172">
        <v>0</v>
      </c>
      <c r="S2378" s="172" t="s">
        <v>80</v>
      </c>
    </row>
    <row r="2379" spans="13:19" s="133" customFormat="1" ht="12.75" hidden="1" x14ac:dyDescent="0.25">
      <c r="M2379" s="172" t="str">
        <f t="shared" si="74"/>
        <v>nie ubiegam sięLubelskieOpole Lubelskie_PL315</v>
      </c>
      <c r="N2379" s="172" t="s">
        <v>736</v>
      </c>
      <c r="O2379" s="192" t="str">
        <f t="shared" si="73"/>
        <v>Opole Lubelskie_PL315</v>
      </c>
      <c r="P2379" s="193" t="s">
        <v>921</v>
      </c>
      <c r="Q2379" s="193" t="s">
        <v>901</v>
      </c>
      <c r="R2379" s="172">
        <v>0</v>
      </c>
      <c r="S2379" s="172" t="s">
        <v>80</v>
      </c>
    </row>
    <row r="2380" spans="13:19" s="133" customFormat="1" ht="12.75" hidden="1" x14ac:dyDescent="0.25">
      <c r="M2380" s="172" t="str">
        <f t="shared" si="74"/>
        <v>nie ubiegam sięLubelskieOstrów Lubelski_PL314</v>
      </c>
      <c r="N2380" s="172" t="s">
        <v>736</v>
      </c>
      <c r="O2380" s="192" t="str">
        <f t="shared" si="73"/>
        <v>Ostrów Lubelski_PL314</v>
      </c>
      <c r="P2380" s="193" t="s">
        <v>920</v>
      </c>
      <c r="Q2380" s="193" t="s">
        <v>849</v>
      </c>
      <c r="R2380" s="172">
        <v>0</v>
      </c>
      <c r="S2380" s="172" t="s">
        <v>80</v>
      </c>
    </row>
    <row r="2381" spans="13:19" s="133" customFormat="1" ht="12.75" hidden="1" x14ac:dyDescent="0.25">
      <c r="M2381" s="172" t="str">
        <f t="shared" si="74"/>
        <v>nie ubiegam sięLubelskieOstrówek_PL314</v>
      </c>
      <c r="N2381" s="172" t="s">
        <v>736</v>
      </c>
      <c r="O2381" s="192" t="str">
        <f t="shared" si="73"/>
        <v>Ostrówek_PL314</v>
      </c>
      <c r="P2381" s="193" t="s">
        <v>920</v>
      </c>
      <c r="Q2381" s="193" t="s">
        <v>225</v>
      </c>
      <c r="R2381" s="172">
        <v>0</v>
      </c>
      <c r="S2381" s="172" t="s">
        <v>80</v>
      </c>
    </row>
    <row r="2382" spans="13:19" s="133" customFormat="1" ht="12.75" hidden="1" x14ac:dyDescent="0.25">
      <c r="M2382" s="172" t="str">
        <f t="shared" si="74"/>
        <v>nie ubiegam sięLubelskieParczew_PL311</v>
      </c>
      <c r="N2382" s="172" t="s">
        <v>736</v>
      </c>
      <c r="O2382" s="192" t="str">
        <f t="shared" si="73"/>
        <v>Parczew_PL311</v>
      </c>
      <c r="P2382" s="193" t="s">
        <v>918</v>
      </c>
      <c r="Q2382" s="193" t="s">
        <v>757</v>
      </c>
      <c r="R2382" s="172">
        <v>0</v>
      </c>
      <c r="S2382" s="172" t="s">
        <v>80</v>
      </c>
    </row>
    <row r="2383" spans="13:19" s="133" customFormat="1" ht="12.75" hidden="1" x14ac:dyDescent="0.25">
      <c r="M2383" s="172" t="str">
        <f t="shared" si="74"/>
        <v>nie ubiegam sięLubelskiePiaski_PL314</v>
      </c>
      <c r="N2383" s="172" t="s">
        <v>736</v>
      </c>
      <c r="O2383" s="192" t="str">
        <f t="shared" si="73"/>
        <v>Piaski_PL314</v>
      </c>
      <c r="P2383" s="193" t="s">
        <v>920</v>
      </c>
      <c r="Q2383" s="193" t="s">
        <v>872</v>
      </c>
      <c r="R2383" s="172">
        <v>0</v>
      </c>
      <c r="S2383" s="172" t="s">
        <v>80</v>
      </c>
    </row>
    <row r="2384" spans="13:19" s="133" customFormat="1" ht="12.75" hidden="1" x14ac:dyDescent="0.25">
      <c r="M2384" s="172" t="str">
        <f t="shared" si="74"/>
        <v>nie ubiegam sięLubelskiePiszczac_PL311</v>
      </c>
      <c r="N2384" s="172" t="s">
        <v>736</v>
      </c>
      <c r="O2384" s="192" t="str">
        <f t="shared" si="73"/>
        <v>Piszczac_PL311</v>
      </c>
      <c r="P2384" s="193" t="s">
        <v>918</v>
      </c>
      <c r="Q2384" s="193" t="s">
        <v>745</v>
      </c>
      <c r="R2384" s="172">
        <v>0</v>
      </c>
      <c r="S2384" s="172" t="s">
        <v>80</v>
      </c>
    </row>
    <row r="2385" spans="13:19" s="133" customFormat="1" ht="12.75" hidden="1" x14ac:dyDescent="0.25">
      <c r="M2385" s="172" t="str">
        <f t="shared" si="74"/>
        <v>nie ubiegam sięLubelskiePodedwórze_PL311</v>
      </c>
      <c r="N2385" s="172" t="s">
        <v>736</v>
      </c>
      <c r="O2385" s="192" t="str">
        <f t="shared" si="73"/>
        <v>Podedwórze_PL311</v>
      </c>
      <c r="P2385" s="193" t="s">
        <v>918</v>
      </c>
      <c r="Q2385" s="193" t="s">
        <v>758</v>
      </c>
      <c r="R2385" s="172">
        <v>0</v>
      </c>
      <c r="S2385" s="172" t="s">
        <v>80</v>
      </c>
    </row>
    <row r="2386" spans="13:19" s="133" customFormat="1" ht="12.75" hidden="1" x14ac:dyDescent="0.25">
      <c r="M2386" s="172" t="str">
        <f t="shared" si="74"/>
        <v>nie ubiegam sięLubelskiePoniatowa_PL315</v>
      </c>
      <c r="N2386" s="172" t="s">
        <v>736</v>
      </c>
      <c r="O2386" s="192" t="str">
        <f t="shared" si="73"/>
        <v>Poniatowa_PL315</v>
      </c>
      <c r="P2386" s="193" t="s">
        <v>921</v>
      </c>
      <c r="Q2386" s="193" t="s">
        <v>902</v>
      </c>
      <c r="R2386" s="172">
        <v>0</v>
      </c>
      <c r="S2386" s="172" t="s">
        <v>80</v>
      </c>
    </row>
    <row r="2387" spans="13:19" s="133" customFormat="1" ht="12.75" hidden="1" x14ac:dyDescent="0.25">
      <c r="M2387" s="172" t="str">
        <f t="shared" si="74"/>
        <v>nie ubiegam sięLubelskiePotok Górny_PL312</v>
      </c>
      <c r="N2387" s="172" t="s">
        <v>736</v>
      </c>
      <c r="O2387" s="192" t="str">
        <f t="shared" si="73"/>
        <v>Potok Górny_PL312</v>
      </c>
      <c r="P2387" s="193" t="s">
        <v>919</v>
      </c>
      <c r="Q2387" s="193" t="s">
        <v>783</v>
      </c>
      <c r="R2387" s="172">
        <v>0</v>
      </c>
      <c r="S2387" s="172" t="s">
        <v>80</v>
      </c>
    </row>
    <row r="2388" spans="13:19" s="133" customFormat="1" ht="12.75" hidden="1" x14ac:dyDescent="0.25">
      <c r="M2388" s="172" t="str">
        <f t="shared" si="74"/>
        <v>nie ubiegam sięLubelskiePotok Wielki_PL315</v>
      </c>
      <c r="N2388" s="172" t="s">
        <v>736</v>
      </c>
      <c r="O2388" s="192" t="str">
        <f t="shared" si="73"/>
        <v>Potok Wielki_PL315</v>
      </c>
      <c r="P2388" s="193" t="s">
        <v>921</v>
      </c>
      <c r="Q2388" s="193" t="s">
        <v>880</v>
      </c>
      <c r="R2388" s="172">
        <v>0</v>
      </c>
      <c r="S2388" s="172" t="s">
        <v>80</v>
      </c>
    </row>
    <row r="2389" spans="13:19" s="133" customFormat="1" ht="12.75" hidden="1" x14ac:dyDescent="0.25">
      <c r="M2389" s="172" t="str">
        <f t="shared" si="74"/>
        <v>nie ubiegam sięLubelskiePuchaczów_PL314</v>
      </c>
      <c r="N2389" s="172" t="s">
        <v>736</v>
      </c>
      <c r="O2389" s="192" t="str">
        <f t="shared" si="73"/>
        <v>Puchaczów_PL314</v>
      </c>
      <c r="P2389" s="193" t="s">
        <v>920</v>
      </c>
      <c r="Q2389" s="193" t="s">
        <v>869</v>
      </c>
      <c r="R2389" s="172">
        <v>0</v>
      </c>
      <c r="S2389" s="172" t="s">
        <v>80</v>
      </c>
    </row>
    <row r="2390" spans="13:19" s="133" customFormat="1" ht="12.75" hidden="1" x14ac:dyDescent="0.25">
      <c r="M2390" s="172" t="str">
        <f t="shared" si="74"/>
        <v>nie ubiegam sięLubelskiePuławy_PL315</v>
      </c>
      <c r="N2390" s="172" t="s">
        <v>736</v>
      </c>
      <c r="O2390" s="192" t="str">
        <f t="shared" si="73"/>
        <v>Puławy_PL315</v>
      </c>
      <c r="P2390" s="193" t="s">
        <v>921</v>
      </c>
      <c r="Q2390" s="193" t="s">
        <v>910</v>
      </c>
      <c r="R2390" s="172">
        <v>0</v>
      </c>
      <c r="S2390" s="172" t="s">
        <v>80</v>
      </c>
    </row>
    <row r="2391" spans="13:19" s="133" customFormat="1" ht="12.75" hidden="1" x14ac:dyDescent="0.25">
      <c r="M2391" s="172" t="str">
        <f t="shared" si="74"/>
        <v>nie ubiegam sięLubelskieRachanie_PL312</v>
      </c>
      <c r="N2391" s="172" t="s">
        <v>736</v>
      </c>
      <c r="O2391" s="192" t="str">
        <f t="shared" si="73"/>
        <v>Rachanie_PL312</v>
      </c>
      <c r="P2391" s="193" t="s">
        <v>919</v>
      </c>
      <c r="Q2391" s="193" t="s">
        <v>820</v>
      </c>
      <c r="R2391" s="172">
        <v>0</v>
      </c>
      <c r="S2391" s="172" t="s">
        <v>80</v>
      </c>
    </row>
    <row r="2392" spans="13:19" s="133" customFormat="1" ht="12.75" hidden="1" x14ac:dyDescent="0.25">
      <c r="M2392" s="172" t="str">
        <f t="shared" si="74"/>
        <v>nie ubiegam sięLubelskieRadecznica_PL312</v>
      </c>
      <c r="N2392" s="172" t="s">
        <v>736</v>
      </c>
      <c r="O2392" s="192" t="str">
        <f t="shared" si="73"/>
        <v>Radecznica_PL312</v>
      </c>
      <c r="P2392" s="193" t="s">
        <v>919</v>
      </c>
      <c r="Q2392" s="193" t="s">
        <v>834</v>
      </c>
      <c r="R2392" s="172">
        <v>0</v>
      </c>
      <c r="S2392" s="172" t="s">
        <v>80</v>
      </c>
    </row>
    <row r="2393" spans="13:19" s="133" customFormat="1" ht="12.75" hidden="1" x14ac:dyDescent="0.25">
      <c r="M2393" s="172" t="str">
        <f t="shared" si="74"/>
        <v>nie ubiegam sięLubelskieRadzyń Podlaski_PL311</v>
      </c>
      <c r="N2393" s="172" t="s">
        <v>736</v>
      </c>
      <c r="O2393" s="192" t="str">
        <f t="shared" si="73"/>
        <v>Radzyń Podlaski_PL311</v>
      </c>
      <c r="P2393" s="193" t="s">
        <v>918</v>
      </c>
      <c r="Q2393" s="193" t="s">
        <v>765</v>
      </c>
      <c r="R2393" s="172">
        <v>0</v>
      </c>
      <c r="S2393" s="172" t="s">
        <v>80</v>
      </c>
    </row>
    <row r="2394" spans="13:19" s="133" customFormat="1" ht="12.75" hidden="1" x14ac:dyDescent="0.25">
      <c r="M2394" s="172" t="str">
        <f t="shared" si="74"/>
        <v>nie ubiegam sięLubelskieRejowiec Fabryczny_PL312</v>
      </c>
      <c r="N2394" s="172" t="s">
        <v>736</v>
      </c>
      <c r="O2394" s="192" t="str">
        <f t="shared" si="73"/>
        <v>Rejowiec Fabryczny_PL312</v>
      </c>
      <c r="P2394" s="193" t="s">
        <v>919</v>
      </c>
      <c r="Q2394" s="193" t="s">
        <v>787</v>
      </c>
      <c r="R2394" s="172">
        <v>0</v>
      </c>
      <c r="S2394" s="172" t="s">
        <v>80</v>
      </c>
    </row>
    <row r="2395" spans="13:19" s="133" customFormat="1" ht="12.75" hidden="1" x14ac:dyDescent="0.25">
      <c r="M2395" s="172" t="str">
        <f t="shared" si="74"/>
        <v>nie ubiegam sięLubelskieRejowiec Fabryczny_PL312</v>
      </c>
      <c r="N2395" s="172" t="s">
        <v>736</v>
      </c>
      <c r="O2395" s="192" t="str">
        <f t="shared" si="73"/>
        <v>Rejowiec Fabryczny_PL312</v>
      </c>
      <c r="P2395" s="193" t="s">
        <v>919</v>
      </c>
      <c r="Q2395" s="193" t="s">
        <v>787</v>
      </c>
      <c r="R2395" s="172">
        <v>0</v>
      </c>
      <c r="S2395" s="172" t="s">
        <v>80</v>
      </c>
    </row>
    <row r="2396" spans="13:19" s="133" customFormat="1" ht="12.75" hidden="1" x14ac:dyDescent="0.25">
      <c r="M2396" s="172" t="str">
        <f t="shared" si="74"/>
        <v>nie ubiegam sięLubelskieRejowiec_PL312</v>
      </c>
      <c r="N2396" s="172" t="s">
        <v>736</v>
      </c>
      <c r="O2396" s="192" t="str">
        <f t="shared" si="73"/>
        <v>Rejowiec_PL312</v>
      </c>
      <c r="P2396" s="193" t="s">
        <v>919</v>
      </c>
      <c r="Q2396" s="193" t="s">
        <v>799</v>
      </c>
      <c r="R2396" s="172">
        <v>0</v>
      </c>
      <c r="S2396" s="172" t="s">
        <v>80</v>
      </c>
    </row>
    <row r="2397" spans="13:19" s="133" customFormat="1" ht="12.75" hidden="1" x14ac:dyDescent="0.25">
      <c r="M2397" s="172" t="str">
        <f t="shared" si="74"/>
        <v>nie ubiegam sięLubelskieRokitno_PL311</v>
      </c>
      <c r="N2397" s="172" t="s">
        <v>736</v>
      </c>
      <c r="O2397" s="192" t="str">
        <f t="shared" si="73"/>
        <v>Rokitno_PL311</v>
      </c>
      <c r="P2397" s="193" t="s">
        <v>918</v>
      </c>
      <c r="Q2397" s="193" t="s">
        <v>746</v>
      </c>
      <c r="R2397" s="172">
        <v>0</v>
      </c>
      <c r="S2397" s="172" t="s">
        <v>80</v>
      </c>
    </row>
    <row r="2398" spans="13:19" s="133" customFormat="1" ht="12.75" hidden="1" x14ac:dyDescent="0.25">
      <c r="M2398" s="172" t="str">
        <f t="shared" si="74"/>
        <v>nie ubiegam sięLubelskieRossosz_PL311</v>
      </c>
      <c r="N2398" s="172" t="s">
        <v>736</v>
      </c>
      <c r="O2398" s="192" t="str">
        <f t="shared" si="73"/>
        <v>Rossosz_PL311</v>
      </c>
      <c r="P2398" s="193" t="s">
        <v>918</v>
      </c>
      <c r="Q2398" s="193" t="s">
        <v>747</v>
      </c>
      <c r="R2398" s="172">
        <v>0</v>
      </c>
      <c r="S2398" s="172" t="s">
        <v>80</v>
      </c>
    </row>
    <row r="2399" spans="13:19" s="133" customFormat="1" ht="12.75" hidden="1" x14ac:dyDescent="0.25">
      <c r="M2399" s="172" t="str">
        <f t="shared" si="74"/>
        <v>nie ubiegam sięLubelskieRuda-Huta_PL312</v>
      </c>
      <c r="N2399" s="172" t="s">
        <v>736</v>
      </c>
      <c r="O2399" s="192" t="str">
        <f t="shared" si="73"/>
        <v>Ruda-Huta_PL312</v>
      </c>
      <c r="P2399" s="193" t="s">
        <v>919</v>
      </c>
      <c r="Q2399" s="193" t="s">
        <v>794</v>
      </c>
      <c r="R2399" s="172">
        <v>0</v>
      </c>
      <c r="S2399" s="172" t="s">
        <v>80</v>
      </c>
    </row>
    <row r="2400" spans="13:19" s="133" customFormat="1" ht="12.75" hidden="1" x14ac:dyDescent="0.25">
      <c r="M2400" s="172" t="str">
        <f t="shared" si="74"/>
        <v>nie ubiegam sięLubelskieRudnik_PL312</v>
      </c>
      <c r="N2400" s="172" t="s">
        <v>736</v>
      </c>
      <c r="O2400" s="192" t="str">
        <f t="shared" si="73"/>
        <v>Rudnik_PL312</v>
      </c>
      <c r="P2400" s="193" t="s">
        <v>919</v>
      </c>
      <c r="Q2400" s="193" t="s">
        <v>713</v>
      </c>
      <c r="R2400" s="172">
        <v>0</v>
      </c>
      <c r="S2400" s="172" t="s">
        <v>80</v>
      </c>
    </row>
    <row r="2401" spans="13:19" s="133" customFormat="1" ht="12.75" hidden="1" x14ac:dyDescent="0.25">
      <c r="M2401" s="172" t="str">
        <f t="shared" si="74"/>
        <v>nie ubiegam sięLubelskieRybczewice_PL314</v>
      </c>
      <c r="N2401" s="172" t="s">
        <v>736</v>
      </c>
      <c r="O2401" s="192" t="str">
        <f t="shared" si="73"/>
        <v>Rybczewice_PL314</v>
      </c>
      <c r="P2401" s="193" t="s">
        <v>920</v>
      </c>
      <c r="Q2401" s="193" t="s">
        <v>873</v>
      </c>
      <c r="R2401" s="172">
        <v>0</v>
      </c>
      <c r="S2401" s="172" t="s">
        <v>80</v>
      </c>
    </row>
    <row r="2402" spans="13:19" s="133" customFormat="1" ht="12.75" hidden="1" x14ac:dyDescent="0.25">
      <c r="M2402" s="172" t="str">
        <f t="shared" si="74"/>
        <v>nie ubiegam sięLubelskieRyki_PL315</v>
      </c>
      <c r="N2402" s="172" t="s">
        <v>736</v>
      </c>
      <c r="O2402" s="192" t="str">
        <f t="shared" si="73"/>
        <v>Ryki_PL315</v>
      </c>
      <c r="P2402" s="193" t="s">
        <v>921</v>
      </c>
      <c r="Q2402" s="193" t="s">
        <v>915</v>
      </c>
      <c r="R2402" s="172">
        <v>0</v>
      </c>
      <c r="S2402" s="172" t="s">
        <v>80</v>
      </c>
    </row>
    <row r="2403" spans="13:19" s="133" customFormat="1" ht="12.75" hidden="1" x14ac:dyDescent="0.25">
      <c r="M2403" s="172" t="str">
        <f t="shared" si="74"/>
        <v>nie ubiegam sięLubelskieSawin_PL312</v>
      </c>
      <c r="N2403" s="172" t="s">
        <v>736</v>
      </c>
      <c r="O2403" s="192" t="str">
        <f t="shared" si="73"/>
        <v>Sawin_PL312</v>
      </c>
      <c r="P2403" s="193" t="s">
        <v>919</v>
      </c>
      <c r="Q2403" s="193" t="s">
        <v>795</v>
      </c>
      <c r="R2403" s="172">
        <v>0</v>
      </c>
      <c r="S2403" s="172" t="s">
        <v>80</v>
      </c>
    </row>
    <row r="2404" spans="13:19" s="133" customFormat="1" ht="12.75" hidden="1" x14ac:dyDescent="0.25">
      <c r="M2404" s="172" t="str">
        <f t="shared" si="74"/>
        <v>nie ubiegam sięLubelskieSerniki_PL314</v>
      </c>
      <c r="N2404" s="172" t="s">
        <v>736</v>
      </c>
      <c r="O2404" s="192" t="str">
        <f t="shared" si="73"/>
        <v>Serniki_PL314</v>
      </c>
      <c r="P2404" s="193" t="s">
        <v>920</v>
      </c>
      <c r="Q2404" s="193" t="s">
        <v>850</v>
      </c>
      <c r="R2404" s="172">
        <v>0</v>
      </c>
      <c r="S2404" s="172" t="s">
        <v>80</v>
      </c>
    </row>
    <row r="2405" spans="13:19" s="133" customFormat="1" ht="12.75" hidden="1" x14ac:dyDescent="0.25">
      <c r="M2405" s="172" t="str">
        <f t="shared" si="74"/>
        <v>nie ubiegam sięLubelskieSerokomla_PL315</v>
      </c>
      <c r="N2405" s="172" t="s">
        <v>736</v>
      </c>
      <c r="O2405" s="192" t="str">
        <f t="shared" si="73"/>
        <v>Serokomla_PL315</v>
      </c>
      <c r="P2405" s="193" t="s">
        <v>921</v>
      </c>
      <c r="Q2405" s="193" t="s">
        <v>892</v>
      </c>
      <c r="R2405" s="172">
        <v>0</v>
      </c>
      <c r="S2405" s="172" t="s">
        <v>80</v>
      </c>
    </row>
    <row r="2406" spans="13:19" s="133" customFormat="1" ht="12.75" hidden="1" x14ac:dyDescent="0.25">
      <c r="M2406" s="172" t="str">
        <f t="shared" si="74"/>
        <v>nie ubiegam sięLubelskieSiedliszcze_PL312</v>
      </c>
      <c r="N2406" s="172" t="s">
        <v>736</v>
      </c>
      <c r="O2406" s="192" t="str">
        <f t="shared" si="73"/>
        <v>Siedliszcze_PL312</v>
      </c>
      <c r="P2406" s="193" t="s">
        <v>919</v>
      </c>
      <c r="Q2406" s="193" t="s">
        <v>796</v>
      </c>
      <c r="R2406" s="172">
        <v>0</v>
      </c>
      <c r="S2406" s="172" t="s">
        <v>80</v>
      </c>
    </row>
    <row r="2407" spans="13:19" s="133" customFormat="1" ht="12.75" hidden="1" x14ac:dyDescent="0.25">
      <c r="M2407" s="172" t="str">
        <f t="shared" si="74"/>
        <v>nie ubiegam sięLubelskieSiemień_PL311</v>
      </c>
      <c r="N2407" s="172" t="s">
        <v>736</v>
      </c>
      <c r="O2407" s="192" t="str">
        <f t="shared" si="73"/>
        <v>Siemień_PL311</v>
      </c>
      <c r="P2407" s="193" t="s">
        <v>918</v>
      </c>
      <c r="Q2407" s="193" t="s">
        <v>759</v>
      </c>
      <c r="R2407" s="172">
        <v>0</v>
      </c>
      <c r="S2407" s="172" t="s">
        <v>80</v>
      </c>
    </row>
    <row r="2408" spans="13:19" s="133" customFormat="1" ht="12.75" hidden="1" x14ac:dyDescent="0.25">
      <c r="M2408" s="172" t="str">
        <f t="shared" si="74"/>
        <v>nie ubiegam sięLubelskieSiennica Różana_PL312</v>
      </c>
      <c r="N2408" s="172" t="s">
        <v>736</v>
      </c>
      <c r="O2408" s="192" t="str">
        <f t="shared" si="73"/>
        <v>Siennica Różana_PL312</v>
      </c>
      <c r="P2408" s="193" t="s">
        <v>919</v>
      </c>
      <c r="Q2408" s="193" t="s">
        <v>813</v>
      </c>
      <c r="R2408" s="172">
        <v>0</v>
      </c>
      <c r="S2408" s="172" t="s">
        <v>80</v>
      </c>
    </row>
    <row r="2409" spans="13:19" s="133" customFormat="1" ht="12.75" hidden="1" x14ac:dyDescent="0.25">
      <c r="M2409" s="172" t="str">
        <f t="shared" si="74"/>
        <v>nie ubiegam sięLubelskieSitno_PL312</v>
      </c>
      <c r="N2409" s="172" t="s">
        <v>736</v>
      </c>
      <c r="O2409" s="192" t="str">
        <f t="shared" si="73"/>
        <v>Sitno_PL312</v>
      </c>
      <c r="P2409" s="193" t="s">
        <v>919</v>
      </c>
      <c r="Q2409" s="193" t="s">
        <v>835</v>
      </c>
      <c r="R2409" s="172">
        <v>0</v>
      </c>
      <c r="S2409" s="172" t="s">
        <v>80</v>
      </c>
    </row>
    <row r="2410" spans="13:19" s="133" customFormat="1" ht="12.75" hidden="1" x14ac:dyDescent="0.25">
      <c r="M2410" s="172" t="str">
        <f t="shared" si="74"/>
        <v>nie ubiegam sięLubelskieSkierbieszów_PL312</v>
      </c>
      <c r="N2410" s="172" t="s">
        <v>736</v>
      </c>
      <c r="O2410" s="192" t="str">
        <f t="shared" si="73"/>
        <v>Skierbieszów_PL312</v>
      </c>
      <c r="P2410" s="193" t="s">
        <v>919</v>
      </c>
      <c r="Q2410" s="193" t="s">
        <v>836</v>
      </c>
      <c r="R2410" s="172">
        <v>0</v>
      </c>
      <c r="S2410" s="172" t="s">
        <v>80</v>
      </c>
    </row>
    <row r="2411" spans="13:19" s="133" customFormat="1" ht="12.75" hidden="1" x14ac:dyDescent="0.25">
      <c r="M2411" s="172" t="str">
        <f t="shared" si="74"/>
        <v>nie ubiegam sięLubelskieSławatycze_PL311</v>
      </c>
      <c r="N2411" s="172" t="s">
        <v>736</v>
      </c>
      <c r="O2411" s="192" t="str">
        <f t="shared" si="73"/>
        <v>Sławatycze_PL311</v>
      </c>
      <c r="P2411" s="193" t="s">
        <v>918</v>
      </c>
      <c r="Q2411" s="193" t="s">
        <v>748</v>
      </c>
      <c r="R2411" s="172">
        <v>0</v>
      </c>
      <c r="S2411" s="172" t="s">
        <v>80</v>
      </c>
    </row>
    <row r="2412" spans="13:19" s="133" customFormat="1" ht="12.75" hidden="1" x14ac:dyDescent="0.25">
      <c r="M2412" s="172" t="str">
        <f t="shared" si="74"/>
        <v>nie ubiegam sięLubelskieSosnowica_PL311</v>
      </c>
      <c r="N2412" s="172" t="s">
        <v>736</v>
      </c>
      <c r="O2412" s="192" t="str">
        <f t="shared" si="73"/>
        <v>Sosnowica_PL311</v>
      </c>
      <c r="P2412" s="193" t="s">
        <v>918</v>
      </c>
      <c r="Q2412" s="193" t="s">
        <v>760</v>
      </c>
      <c r="R2412" s="172">
        <v>0</v>
      </c>
      <c r="S2412" s="172" t="s">
        <v>80</v>
      </c>
    </row>
    <row r="2413" spans="13:19" s="133" customFormat="1" ht="12.75" hidden="1" x14ac:dyDescent="0.25">
      <c r="M2413" s="172" t="str">
        <f t="shared" si="74"/>
        <v>nie ubiegam sięLubelskieSosnówka_PL311</v>
      </c>
      <c r="N2413" s="172" t="s">
        <v>736</v>
      </c>
      <c r="O2413" s="192" t="str">
        <f t="shared" si="73"/>
        <v>Sosnówka_PL311</v>
      </c>
      <c r="P2413" s="193" t="s">
        <v>918</v>
      </c>
      <c r="Q2413" s="193" t="s">
        <v>749</v>
      </c>
      <c r="R2413" s="172">
        <v>0</v>
      </c>
      <c r="S2413" s="172" t="s">
        <v>80</v>
      </c>
    </row>
    <row r="2414" spans="13:19" s="133" customFormat="1" ht="12.75" hidden="1" x14ac:dyDescent="0.25">
      <c r="M2414" s="172" t="str">
        <f t="shared" si="74"/>
        <v>nie ubiegam sięLubelskieSpiczyn_PL314</v>
      </c>
      <c r="N2414" s="172" t="s">
        <v>736</v>
      </c>
      <c r="O2414" s="192" t="str">
        <f t="shared" si="73"/>
        <v>Spiczyn_PL314</v>
      </c>
      <c r="P2414" s="193" t="s">
        <v>920</v>
      </c>
      <c r="Q2414" s="193" t="s">
        <v>870</v>
      </c>
      <c r="R2414" s="172">
        <v>0</v>
      </c>
      <c r="S2414" s="172" t="s">
        <v>80</v>
      </c>
    </row>
    <row r="2415" spans="13:19" s="133" customFormat="1" ht="12.75" hidden="1" x14ac:dyDescent="0.25">
      <c r="M2415" s="172" t="str">
        <f t="shared" si="74"/>
        <v>nie ubiegam sięLubelskieStanin_PL315</v>
      </c>
      <c r="N2415" s="172" t="s">
        <v>736</v>
      </c>
      <c r="O2415" s="192" t="str">
        <f t="shared" si="73"/>
        <v>Stanin_PL315</v>
      </c>
      <c r="P2415" s="193" t="s">
        <v>921</v>
      </c>
      <c r="Q2415" s="193" t="s">
        <v>893</v>
      </c>
      <c r="R2415" s="172">
        <v>0</v>
      </c>
      <c r="S2415" s="172" t="s">
        <v>80</v>
      </c>
    </row>
    <row r="2416" spans="13:19" s="133" customFormat="1" ht="12.75" hidden="1" x14ac:dyDescent="0.25">
      <c r="M2416" s="172" t="str">
        <f t="shared" si="74"/>
        <v>nie ubiegam sięLubelskieStary Brus_PL311</v>
      </c>
      <c r="N2416" s="172" t="s">
        <v>736</v>
      </c>
      <c r="O2416" s="192" t="str">
        <f t="shared" si="73"/>
        <v>Stary Brus_PL311</v>
      </c>
      <c r="P2416" s="193" t="s">
        <v>918</v>
      </c>
      <c r="Q2416" s="193" t="s">
        <v>770</v>
      </c>
      <c r="R2416" s="172">
        <v>0</v>
      </c>
      <c r="S2416" s="172" t="s">
        <v>80</v>
      </c>
    </row>
    <row r="2417" spans="13:19" s="133" customFormat="1" ht="12.75" hidden="1" x14ac:dyDescent="0.25">
      <c r="M2417" s="172" t="str">
        <f t="shared" si="74"/>
        <v>nie ubiegam sięLubelskieStary Zamość_PL312</v>
      </c>
      <c r="N2417" s="172" t="s">
        <v>736</v>
      </c>
      <c r="O2417" s="192" t="str">
        <f t="shared" si="73"/>
        <v>Stary Zamość_PL312</v>
      </c>
      <c r="P2417" s="193" t="s">
        <v>919</v>
      </c>
      <c r="Q2417" s="193" t="s">
        <v>837</v>
      </c>
      <c r="R2417" s="172">
        <v>0</v>
      </c>
      <c r="S2417" s="172" t="s">
        <v>80</v>
      </c>
    </row>
    <row r="2418" spans="13:19" s="133" customFormat="1" ht="12.75" hidden="1" x14ac:dyDescent="0.25">
      <c r="M2418" s="172" t="str">
        <f t="shared" si="74"/>
        <v>nie ubiegam sięLubelskieStężyca_PL315</v>
      </c>
      <c r="N2418" s="172" t="s">
        <v>736</v>
      </c>
      <c r="O2418" s="192" t="str">
        <f t="shared" si="73"/>
        <v>Stężyca_PL315</v>
      </c>
      <c r="P2418" s="193" t="s">
        <v>921</v>
      </c>
      <c r="Q2418" s="193" t="s">
        <v>916</v>
      </c>
      <c r="R2418" s="172">
        <v>0</v>
      </c>
      <c r="S2418" s="172" t="s">
        <v>80</v>
      </c>
    </row>
    <row r="2419" spans="13:19" s="133" customFormat="1" ht="12.75" hidden="1" x14ac:dyDescent="0.25">
      <c r="M2419" s="172" t="str">
        <f t="shared" si="74"/>
        <v>nie ubiegam sięLubelskieStoczek Łukowski_PL315</v>
      </c>
      <c r="N2419" s="172" t="s">
        <v>736</v>
      </c>
      <c r="O2419" s="192" t="str">
        <f t="shared" si="73"/>
        <v>Stoczek Łukowski_PL315</v>
      </c>
      <c r="P2419" s="193" t="s">
        <v>921</v>
      </c>
      <c r="Q2419" s="193" t="s">
        <v>889</v>
      </c>
      <c r="R2419" s="172">
        <v>0</v>
      </c>
      <c r="S2419" s="172" t="s">
        <v>80</v>
      </c>
    </row>
    <row r="2420" spans="13:19" s="133" customFormat="1" ht="12.75" hidden="1" x14ac:dyDescent="0.25">
      <c r="M2420" s="172" t="str">
        <f t="shared" si="74"/>
        <v>nie ubiegam sięLubelskieStoczek Łukowski_PL315</v>
      </c>
      <c r="N2420" s="172" t="s">
        <v>736</v>
      </c>
      <c r="O2420" s="192" t="str">
        <f t="shared" si="73"/>
        <v>Stoczek Łukowski_PL315</v>
      </c>
      <c r="P2420" s="193" t="s">
        <v>921</v>
      </c>
      <c r="Q2420" s="193" t="s">
        <v>889</v>
      </c>
      <c r="R2420" s="172">
        <v>0</v>
      </c>
      <c r="S2420" s="172" t="s">
        <v>80</v>
      </c>
    </row>
    <row r="2421" spans="13:19" s="133" customFormat="1" ht="12.75" hidden="1" x14ac:dyDescent="0.25">
      <c r="M2421" s="172" t="str">
        <f t="shared" si="74"/>
        <v>nie ubiegam sięLubelskieStrzyżewice_PL314</v>
      </c>
      <c r="N2421" s="172" t="s">
        <v>736</v>
      </c>
      <c r="O2421" s="192" t="str">
        <f t="shared" si="73"/>
        <v>Strzyżewice_PL314</v>
      </c>
      <c r="P2421" s="193" t="s">
        <v>920</v>
      </c>
      <c r="Q2421" s="193" t="s">
        <v>862</v>
      </c>
      <c r="R2421" s="172">
        <v>0</v>
      </c>
      <c r="S2421" s="172" t="s">
        <v>80</v>
      </c>
    </row>
    <row r="2422" spans="13:19" s="133" customFormat="1" ht="12.75" hidden="1" x14ac:dyDescent="0.25">
      <c r="M2422" s="172" t="str">
        <f t="shared" si="74"/>
        <v>nie ubiegam sięLubelskieSułów_PL312</v>
      </c>
      <c r="N2422" s="172" t="s">
        <v>736</v>
      </c>
      <c r="O2422" s="192" t="str">
        <f t="shared" si="73"/>
        <v>Sułów_PL312</v>
      </c>
      <c r="P2422" s="193" t="s">
        <v>919</v>
      </c>
      <c r="Q2422" s="193" t="s">
        <v>838</v>
      </c>
      <c r="R2422" s="172">
        <v>0</v>
      </c>
      <c r="S2422" s="172" t="s">
        <v>80</v>
      </c>
    </row>
    <row r="2423" spans="13:19" s="133" customFormat="1" ht="12.75" hidden="1" x14ac:dyDescent="0.25">
      <c r="M2423" s="172" t="str">
        <f t="shared" si="74"/>
        <v>nie ubiegam sięLubelskieSusiec_PL312</v>
      </c>
      <c r="N2423" s="172" t="s">
        <v>736</v>
      </c>
      <c r="O2423" s="192" t="str">
        <f t="shared" si="73"/>
        <v>Susiec_PL312</v>
      </c>
      <c r="P2423" s="193" t="s">
        <v>919</v>
      </c>
      <c r="Q2423" s="193" t="s">
        <v>821</v>
      </c>
      <c r="R2423" s="172">
        <v>0</v>
      </c>
      <c r="S2423" s="172" t="s">
        <v>80</v>
      </c>
    </row>
    <row r="2424" spans="13:19" s="133" customFormat="1" ht="12.75" hidden="1" x14ac:dyDescent="0.25">
      <c r="M2424" s="172" t="str">
        <f t="shared" si="74"/>
        <v>nie ubiegam sięLubelskieSzastarka_PL315</v>
      </c>
      <c r="N2424" s="172" t="s">
        <v>736</v>
      </c>
      <c r="O2424" s="192" t="str">
        <f t="shared" si="73"/>
        <v>Szastarka_PL315</v>
      </c>
      <c r="P2424" s="193" t="s">
        <v>921</v>
      </c>
      <c r="Q2424" s="193" t="s">
        <v>884</v>
      </c>
      <c r="R2424" s="172">
        <v>0</v>
      </c>
      <c r="S2424" s="172" t="s">
        <v>80</v>
      </c>
    </row>
    <row r="2425" spans="13:19" s="133" customFormat="1" ht="12.75" hidden="1" x14ac:dyDescent="0.25">
      <c r="M2425" s="172" t="str">
        <f t="shared" si="74"/>
        <v>nie ubiegam sięLubelskieTarnawatka_PL312</v>
      </c>
      <c r="N2425" s="172" t="s">
        <v>736</v>
      </c>
      <c r="O2425" s="192" t="str">
        <f t="shared" si="73"/>
        <v>Tarnawatka_PL312</v>
      </c>
      <c r="P2425" s="193" t="s">
        <v>919</v>
      </c>
      <c r="Q2425" s="193" t="s">
        <v>822</v>
      </c>
      <c r="R2425" s="172">
        <v>0</v>
      </c>
      <c r="S2425" s="172" t="s">
        <v>80</v>
      </c>
    </row>
    <row r="2426" spans="13:19" s="133" customFormat="1" ht="12.75" hidden="1" x14ac:dyDescent="0.25">
      <c r="M2426" s="172" t="str">
        <f t="shared" si="74"/>
        <v>nie ubiegam sięLubelskieTarnogród_PL312</v>
      </c>
      <c r="N2426" s="172" t="s">
        <v>736</v>
      </c>
      <c r="O2426" s="192" t="str">
        <f t="shared" si="73"/>
        <v>Tarnogród_PL312</v>
      </c>
      <c r="P2426" s="193" t="s">
        <v>919</v>
      </c>
      <c r="Q2426" s="193" t="s">
        <v>784</v>
      </c>
      <c r="R2426" s="172">
        <v>0</v>
      </c>
      <c r="S2426" s="172" t="s">
        <v>80</v>
      </c>
    </row>
    <row r="2427" spans="13:19" s="133" customFormat="1" ht="12.75" hidden="1" x14ac:dyDescent="0.25">
      <c r="M2427" s="172" t="str">
        <f t="shared" si="74"/>
        <v>nie ubiegam sięLubelskieTelatyn_PL312</v>
      </c>
      <c r="N2427" s="172" t="s">
        <v>736</v>
      </c>
      <c r="O2427" s="192" t="str">
        <f t="shared" si="73"/>
        <v>Telatyn_PL312</v>
      </c>
      <c r="P2427" s="193" t="s">
        <v>919</v>
      </c>
      <c r="Q2427" s="193" t="s">
        <v>823</v>
      </c>
      <c r="R2427" s="172">
        <v>0</v>
      </c>
      <c r="S2427" s="172" t="s">
        <v>80</v>
      </c>
    </row>
    <row r="2428" spans="13:19" s="133" customFormat="1" ht="12.75" hidden="1" x14ac:dyDescent="0.25">
      <c r="M2428" s="172" t="str">
        <f t="shared" si="74"/>
        <v>nie ubiegam sięLubelskieTerespol_PL311</v>
      </c>
      <c r="N2428" s="172" t="s">
        <v>736</v>
      </c>
      <c r="O2428" s="192" t="str">
        <f t="shared" si="73"/>
        <v>Terespol_PL311</v>
      </c>
      <c r="P2428" s="193" t="s">
        <v>918</v>
      </c>
      <c r="Q2428" s="193" t="s">
        <v>750</v>
      </c>
      <c r="R2428" s="172">
        <v>0</v>
      </c>
      <c r="S2428" s="172" t="s">
        <v>80</v>
      </c>
    </row>
    <row r="2429" spans="13:19" s="133" customFormat="1" ht="12.75" hidden="1" x14ac:dyDescent="0.25">
      <c r="M2429" s="172" t="str">
        <f t="shared" si="74"/>
        <v>nie ubiegam sięLubelskieTereszpol_PL312</v>
      </c>
      <c r="N2429" s="172" t="s">
        <v>736</v>
      </c>
      <c r="O2429" s="192" t="str">
        <f t="shared" si="73"/>
        <v>Tereszpol_PL312</v>
      </c>
      <c r="P2429" s="193" t="s">
        <v>919</v>
      </c>
      <c r="Q2429" s="193" t="s">
        <v>785</v>
      </c>
      <c r="R2429" s="172">
        <v>0</v>
      </c>
      <c r="S2429" s="172" t="s">
        <v>80</v>
      </c>
    </row>
    <row r="2430" spans="13:19" s="133" customFormat="1" ht="12.75" hidden="1" x14ac:dyDescent="0.25">
      <c r="M2430" s="172" t="str">
        <f t="shared" si="74"/>
        <v>nie ubiegam sięLubelskieTomaszów Lubelski_PL312</v>
      </c>
      <c r="N2430" s="172" t="s">
        <v>736</v>
      </c>
      <c r="O2430" s="192" t="str">
        <f t="shared" si="73"/>
        <v>Tomaszów Lubelski_PL312</v>
      </c>
      <c r="P2430" s="193" t="s">
        <v>919</v>
      </c>
      <c r="Q2430" s="193" t="s">
        <v>824</v>
      </c>
      <c r="R2430" s="172">
        <v>0</v>
      </c>
      <c r="S2430" s="172" t="s">
        <v>80</v>
      </c>
    </row>
    <row r="2431" spans="13:19" s="133" customFormat="1" ht="12.75" hidden="1" x14ac:dyDescent="0.25">
      <c r="M2431" s="172" t="str">
        <f t="shared" si="74"/>
        <v>nie ubiegam sięLubelskieTrawniki_PL314</v>
      </c>
      <c r="N2431" s="172" t="s">
        <v>736</v>
      </c>
      <c r="O2431" s="192" t="str">
        <f t="shared" si="73"/>
        <v>Trawniki_PL314</v>
      </c>
      <c r="P2431" s="193" t="s">
        <v>920</v>
      </c>
      <c r="Q2431" s="193" t="s">
        <v>874</v>
      </c>
      <c r="R2431" s="172">
        <v>0</v>
      </c>
      <c r="S2431" s="172" t="s">
        <v>80</v>
      </c>
    </row>
    <row r="2432" spans="13:19" s="133" customFormat="1" ht="12.75" hidden="1" x14ac:dyDescent="0.25">
      <c r="M2432" s="172" t="str">
        <f t="shared" si="74"/>
        <v>nie ubiegam sięLubelskieTrzebieszów_PL315</v>
      </c>
      <c r="N2432" s="172" t="s">
        <v>736</v>
      </c>
      <c r="O2432" s="192" t="str">
        <f t="shared" si="73"/>
        <v>Trzebieszów_PL315</v>
      </c>
      <c r="P2432" s="193" t="s">
        <v>921</v>
      </c>
      <c r="Q2432" s="193" t="s">
        <v>894</v>
      </c>
      <c r="R2432" s="172">
        <v>0</v>
      </c>
      <c r="S2432" s="172" t="s">
        <v>80</v>
      </c>
    </row>
    <row r="2433" spans="13:19" s="133" customFormat="1" ht="12.75" hidden="1" x14ac:dyDescent="0.25">
      <c r="M2433" s="172" t="str">
        <f t="shared" si="74"/>
        <v>nie ubiegam sięLubelskieTrzeszczany_PL312</v>
      </c>
      <c r="N2433" s="172" t="s">
        <v>736</v>
      </c>
      <c r="O2433" s="192" t="str">
        <f t="shared" si="73"/>
        <v>Trzeszczany_PL312</v>
      </c>
      <c r="P2433" s="193" t="s">
        <v>919</v>
      </c>
      <c r="Q2433" s="193" t="s">
        <v>804</v>
      </c>
      <c r="R2433" s="172">
        <v>0</v>
      </c>
      <c r="S2433" s="172" t="s">
        <v>80</v>
      </c>
    </row>
    <row r="2434" spans="13:19" s="133" customFormat="1" ht="12.75" hidden="1" x14ac:dyDescent="0.25">
      <c r="M2434" s="172" t="str">
        <f t="shared" si="74"/>
        <v>nie ubiegam sięLubelskieTrzydnik Duży_PL315</v>
      </c>
      <c r="N2434" s="172" t="s">
        <v>736</v>
      </c>
      <c r="O2434" s="192" t="str">
        <f t="shared" si="73"/>
        <v>Trzydnik Duży_PL315</v>
      </c>
      <c r="P2434" s="193" t="s">
        <v>921</v>
      </c>
      <c r="Q2434" s="193" t="s">
        <v>885</v>
      </c>
      <c r="R2434" s="172">
        <v>0</v>
      </c>
      <c r="S2434" s="172" t="s">
        <v>80</v>
      </c>
    </row>
    <row r="2435" spans="13:19" s="133" customFormat="1" ht="12.75" hidden="1" x14ac:dyDescent="0.25">
      <c r="M2435" s="172" t="str">
        <f t="shared" si="74"/>
        <v>nie ubiegam sięLubelskieTuczna_PL311</v>
      </c>
      <c r="N2435" s="172" t="s">
        <v>736</v>
      </c>
      <c r="O2435" s="192" t="str">
        <f t="shared" si="73"/>
        <v>Tuczna_PL311</v>
      </c>
      <c r="P2435" s="193" t="s">
        <v>918</v>
      </c>
      <c r="Q2435" s="193" t="s">
        <v>751</v>
      </c>
      <c r="R2435" s="172">
        <v>0</v>
      </c>
      <c r="S2435" s="172" t="s">
        <v>80</v>
      </c>
    </row>
    <row r="2436" spans="13:19" s="133" customFormat="1" ht="12.75" hidden="1" x14ac:dyDescent="0.25">
      <c r="M2436" s="172" t="str">
        <f t="shared" si="74"/>
        <v>nie ubiegam sięLubelskieTurobin_PL312</v>
      </c>
      <c r="N2436" s="172" t="s">
        <v>736</v>
      </c>
      <c r="O2436" s="192" t="str">
        <f t="shared" si="73"/>
        <v>Turobin_PL312</v>
      </c>
      <c r="P2436" s="193" t="s">
        <v>919</v>
      </c>
      <c r="Q2436" s="193" t="s">
        <v>786</v>
      </c>
      <c r="R2436" s="172">
        <v>0</v>
      </c>
      <c r="S2436" s="172" t="s">
        <v>80</v>
      </c>
    </row>
    <row r="2437" spans="13:19" s="133" customFormat="1" ht="12.75" hidden="1" x14ac:dyDescent="0.25">
      <c r="M2437" s="172" t="str">
        <f t="shared" si="74"/>
        <v>nie ubiegam sięLubelskieTyszowce_PL312</v>
      </c>
      <c r="N2437" s="172" t="s">
        <v>736</v>
      </c>
      <c r="O2437" s="192" t="str">
        <f t="shared" ref="O2437:O2500" si="75">Q2437&amp;P2437</f>
        <v>Tyszowce_PL312</v>
      </c>
      <c r="P2437" s="193" t="s">
        <v>919</v>
      </c>
      <c r="Q2437" s="193" t="s">
        <v>825</v>
      </c>
      <c r="R2437" s="172">
        <v>0</v>
      </c>
      <c r="S2437" s="172" t="s">
        <v>80</v>
      </c>
    </row>
    <row r="2438" spans="13:19" s="133" customFormat="1" ht="12.75" hidden="1" x14ac:dyDescent="0.25">
      <c r="M2438" s="172" t="str">
        <f t="shared" ref="M2438:M2501" si="76">S2438&amp;N2438&amp;O2438</f>
        <v>nie ubiegam sięLubelskieUchanie_PL312</v>
      </c>
      <c r="N2438" s="172" t="s">
        <v>736</v>
      </c>
      <c r="O2438" s="192" t="str">
        <f t="shared" si="75"/>
        <v>Uchanie_PL312</v>
      </c>
      <c r="P2438" s="193" t="s">
        <v>919</v>
      </c>
      <c r="Q2438" s="193" t="s">
        <v>805</v>
      </c>
      <c r="R2438" s="172">
        <v>0</v>
      </c>
      <c r="S2438" s="172" t="s">
        <v>80</v>
      </c>
    </row>
    <row r="2439" spans="13:19" s="133" customFormat="1" ht="12.75" hidden="1" x14ac:dyDescent="0.25">
      <c r="M2439" s="172" t="str">
        <f t="shared" si="76"/>
        <v>nie ubiegam sięLubelskieUlan-Majorat_PL311</v>
      </c>
      <c r="N2439" s="172" t="s">
        <v>736</v>
      </c>
      <c r="O2439" s="192" t="str">
        <f t="shared" si="75"/>
        <v>Ulan-Majorat_PL311</v>
      </c>
      <c r="P2439" s="193" t="s">
        <v>918</v>
      </c>
      <c r="Q2439" s="193" t="s">
        <v>766</v>
      </c>
      <c r="R2439" s="172">
        <v>0</v>
      </c>
      <c r="S2439" s="172" t="s">
        <v>80</v>
      </c>
    </row>
    <row r="2440" spans="13:19" s="133" customFormat="1" ht="12.75" hidden="1" x14ac:dyDescent="0.25">
      <c r="M2440" s="172" t="str">
        <f t="shared" si="76"/>
        <v>nie ubiegam sięLubelskieUlhówek_PL312</v>
      </c>
      <c r="N2440" s="172" t="s">
        <v>736</v>
      </c>
      <c r="O2440" s="192" t="str">
        <f t="shared" si="75"/>
        <v>Ulhówek_PL312</v>
      </c>
      <c r="P2440" s="193" t="s">
        <v>919</v>
      </c>
      <c r="Q2440" s="193" t="s">
        <v>826</v>
      </c>
      <c r="R2440" s="172">
        <v>0</v>
      </c>
      <c r="S2440" s="172" t="s">
        <v>80</v>
      </c>
    </row>
    <row r="2441" spans="13:19" s="133" customFormat="1" ht="12.75" hidden="1" x14ac:dyDescent="0.25">
      <c r="M2441" s="172" t="str">
        <f t="shared" si="76"/>
        <v>nie ubiegam sięLubelskieUłęż_PL315</v>
      </c>
      <c r="N2441" s="172" t="s">
        <v>736</v>
      </c>
      <c r="O2441" s="192" t="str">
        <f t="shared" si="75"/>
        <v>Ułęż_PL315</v>
      </c>
      <c r="P2441" s="193" t="s">
        <v>921</v>
      </c>
      <c r="Q2441" s="193" t="s">
        <v>917</v>
      </c>
      <c r="R2441" s="172">
        <v>0</v>
      </c>
      <c r="S2441" s="172" t="s">
        <v>80</v>
      </c>
    </row>
    <row r="2442" spans="13:19" s="133" customFormat="1" ht="12.75" hidden="1" x14ac:dyDescent="0.25">
      <c r="M2442" s="172" t="str">
        <f t="shared" si="76"/>
        <v>nie ubiegam sięLubelskieUrszulin_PL311</v>
      </c>
      <c r="N2442" s="172" t="s">
        <v>736</v>
      </c>
      <c r="O2442" s="192" t="str">
        <f t="shared" si="75"/>
        <v>Urszulin_PL311</v>
      </c>
      <c r="P2442" s="193" t="s">
        <v>918</v>
      </c>
      <c r="Q2442" s="193" t="s">
        <v>771</v>
      </c>
      <c r="R2442" s="172">
        <v>0</v>
      </c>
      <c r="S2442" s="172" t="s">
        <v>80</v>
      </c>
    </row>
    <row r="2443" spans="13:19" s="133" customFormat="1" ht="12.75" hidden="1" x14ac:dyDescent="0.25">
      <c r="M2443" s="172" t="str">
        <f t="shared" si="76"/>
        <v>nie ubiegam sięLubelskieUrzędów_PL315</v>
      </c>
      <c r="N2443" s="172" t="s">
        <v>736</v>
      </c>
      <c r="O2443" s="192" t="str">
        <f t="shared" si="75"/>
        <v>Urzędów_PL315</v>
      </c>
      <c r="P2443" s="193" t="s">
        <v>921</v>
      </c>
      <c r="Q2443" s="193" t="s">
        <v>886</v>
      </c>
      <c r="R2443" s="172">
        <v>0</v>
      </c>
      <c r="S2443" s="172" t="s">
        <v>80</v>
      </c>
    </row>
    <row r="2444" spans="13:19" s="133" customFormat="1" ht="12.75" hidden="1" x14ac:dyDescent="0.25">
      <c r="M2444" s="172" t="str">
        <f t="shared" si="76"/>
        <v>nie ubiegam sięLubelskieUścimów_PL314</v>
      </c>
      <c r="N2444" s="172" t="s">
        <v>736</v>
      </c>
      <c r="O2444" s="192" t="str">
        <f t="shared" si="75"/>
        <v>Uścimów_PL314</v>
      </c>
      <c r="P2444" s="193" t="s">
        <v>920</v>
      </c>
      <c r="Q2444" s="193" t="s">
        <v>851</v>
      </c>
      <c r="R2444" s="172">
        <v>0</v>
      </c>
      <c r="S2444" s="172" t="s">
        <v>80</v>
      </c>
    </row>
    <row r="2445" spans="13:19" s="133" customFormat="1" ht="12.75" hidden="1" x14ac:dyDescent="0.25">
      <c r="M2445" s="172" t="str">
        <f t="shared" si="76"/>
        <v>nie ubiegam sięLubelskieWąwolnica_PL315</v>
      </c>
      <c r="N2445" s="172" t="s">
        <v>736</v>
      </c>
      <c r="O2445" s="192" t="str">
        <f t="shared" si="75"/>
        <v>Wąwolnica_PL315</v>
      </c>
      <c r="P2445" s="193" t="s">
        <v>921</v>
      </c>
      <c r="Q2445" s="193" t="s">
        <v>911</v>
      </c>
      <c r="R2445" s="172">
        <v>0</v>
      </c>
      <c r="S2445" s="172" t="s">
        <v>80</v>
      </c>
    </row>
    <row r="2446" spans="13:19" s="133" customFormat="1" ht="12.75" hidden="1" x14ac:dyDescent="0.25">
      <c r="M2446" s="172" t="str">
        <f t="shared" si="76"/>
        <v>nie ubiegam sięLubelskieWerbkowice_PL312</v>
      </c>
      <c r="N2446" s="172" t="s">
        <v>736</v>
      </c>
      <c r="O2446" s="192" t="str">
        <f t="shared" si="75"/>
        <v>Werbkowice_PL312</v>
      </c>
      <c r="P2446" s="193" t="s">
        <v>919</v>
      </c>
      <c r="Q2446" s="193" t="s">
        <v>806</v>
      </c>
      <c r="R2446" s="172">
        <v>0</v>
      </c>
      <c r="S2446" s="172" t="s">
        <v>80</v>
      </c>
    </row>
    <row r="2447" spans="13:19" s="133" customFormat="1" ht="12.75" hidden="1" x14ac:dyDescent="0.25">
      <c r="M2447" s="172" t="str">
        <f t="shared" si="76"/>
        <v>nie ubiegam sięLubelskieWierzbica_PL312</v>
      </c>
      <c r="N2447" s="172" t="s">
        <v>736</v>
      </c>
      <c r="O2447" s="192" t="str">
        <f t="shared" si="75"/>
        <v>Wierzbica_PL312</v>
      </c>
      <c r="P2447" s="193" t="s">
        <v>919</v>
      </c>
      <c r="Q2447" s="193" t="s">
        <v>454</v>
      </c>
      <c r="R2447" s="172">
        <v>0</v>
      </c>
      <c r="S2447" s="172" t="s">
        <v>80</v>
      </c>
    </row>
    <row r="2448" spans="13:19" s="133" customFormat="1" ht="12.75" hidden="1" x14ac:dyDescent="0.25">
      <c r="M2448" s="172" t="str">
        <f t="shared" si="76"/>
        <v>nie ubiegam sięLubelskieWilkołaz_PL315</v>
      </c>
      <c r="N2448" s="172" t="s">
        <v>736</v>
      </c>
      <c r="O2448" s="192" t="str">
        <f t="shared" si="75"/>
        <v>Wilkołaz_PL315</v>
      </c>
      <c r="P2448" s="193" t="s">
        <v>921</v>
      </c>
      <c r="Q2448" s="193" t="s">
        <v>887</v>
      </c>
      <c r="R2448" s="172">
        <v>0</v>
      </c>
      <c r="S2448" s="172" t="s">
        <v>80</v>
      </c>
    </row>
    <row r="2449" spans="13:19" s="133" customFormat="1" ht="12.75" hidden="1" x14ac:dyDescent="0.25">
      <c r="M2449" s="172" t="str">
        <f t="shared" si="76"/>
        <v>nie ubiegam sięLubelskieWilków_PL315</v>
      </c>
      <c r="N2449" s="172" t="s">
        <v>736</v>
      </c>
      <c r="O2449" s="192" t="str">
        <f t="shared" si="75"/>
        <v>Wilków_PL315</v>
      </c>
      <c r="P2449" s="193" t="s">
        <v>921</v>
      </c>
      <c r="Q2449" s="193" t="s">
        <v>903</v>
      </c>
      <c r="R2449" s="172">
        <v>0</v>
      </c>
      <c r="S2449" s="172" t="s">
        <v>80</v>
      </c>
    </row>
    <row r="2450" spans="13:19" s="133" customFormat="1" ht="12.75" hidden="1" x14ac:dyDescent="0.25">
      <c r="M2450" s="172" t="str">
        <f t="shared" si="76"/>
        <v>nie ubiegam sięLubelskieWisznice_PL311</v>
      </c>
      <c r="N2450" s="172" t="s">
        <v>736</v>
      </c>
      <c r="O2450" s="192" t="str">
        <f t="shared" si="75"/>
        <v>Wisznice_PL311</v>
      </c>
      <c r="P2450" s="193" t="s">
        <v>918</v>
      </c>
      <c r="Q2450" s="193" t="s">
        <v>752</v>
      </c>
      <c r="R2450" s="172">
        <v>0</v>
      </c>
      <c r="S2450" s="172" t="s">
        <v>80</v>
      </c>
    </row>
    <row r="2451" spans="13:19" s="133" customFormat="1" ht="12.75" hidden="1" x14ac:dyDescent="0.25">
      <c r="M2451" s="172" t="str">
        <f t="shared" si="76"/>
        <v>nie ubiegam sięLubelskieWłodawa_PL311</v>
      </c>
      <c r="N2451" s="172" t="s">
        <v>736</v>
      </c>
      <c r="O2451" s="192" t="str">
        <f t="shared" si="75"/>
        <v>Włodawa_PL311</v>
      </c>
      <c r="P2451" s="193" t="s">
        <v>918</v>
      </c>
      <c r="Q2451" s="193" t="s">
        <v>772</v>
      </c>
      <c r="R2451" s="172">
        <v>0</v>
      </c>
      <c r="S2451" s="172" t="s">
        <v>80</v>
      </c>
    </row>
    <row r="2452" spans="13:19" s="133" customFormat="1" ht="12.75" hidden="1" x14ac:dyDescent="0.25">
      <c r="M2452" s="172" t="str">
        <f t="shared" si="76"/>
        <v>nie ubiegam sięLubelskieWohyń_PL311</v>
      </c>
      <c r="N2452" s="172" t="s">
        <v>736</v>
      </c>
      <c r="O2452" s="192" t="str">
        <f t="shared" si="75"/>
        <v>Wohyń_PL311</v>
      </c>
      <c r="P2452" s="193" t="s">
        <v>918</v>
      </c>
      <c r="Q2452" s="193" t="s">
        <v>767</v>
      </c>
      <c r="R2452" s="172">
        <v>0</v>
      </c>
      <c r="S2452" s="172" t="s">
        <v>80</v>
      </c>
    </row>
    <row r="2453" spans="13:19" s="133" customFormat="1" ht="12.75" hidden="1" x14ac:dyDescent="0.25">
      <c r="M2453" s="172" t="str">
        <f t="shared" si="76"/>
        <v>nie ubiegam sięLubelskieWojciechów_PL314</v>
      </c>
      <c r="N2453" s="172" t="s">
        <v>736</v>
      </c>
      <c r="O2453" s="192" t="str">
        <f t="shared" si="75"/>
        <v>Wojciechów_PL314</v>
      </c>
      <c r="P2453" s="193" t="s">
        <v>920</v>
      </c>
      <c r="Q2453" s="193" t="s">
        <v>863</v>
      </c>
      <c r="R2453" s="172">
        <v>0</v>
      </c>
      <c r="S2453" s="172" t="s">
        <v>80</v>
      </c>
    </row>
    <row r="2454" spans="13:19" s="133" customFormat="1" ht="12.75" hidden="1" x14ac:dyDescent="0.25">
      <c r="M2454" s="172" t="str">
        <f t="shared" si="76"/>
        <v>nie ubiegam sięLubelskieWojcieszków_PL315</v>
      </c>
      <c r="N2454" s="172" t="s">
        <v>736</v>
      </c>
      <c r="O2454" s="192" t="str">
        <f t="shared" si="75"/>
        <v>Wojcieszków_PL315</v>
      </c>
      <c r="P2454" s="193" t="s">
        <v>921</v>
      </c>
      <c r="Q2454" s="193" t="s">
        <v>895</v>
      </c>
      <c r="R2454" s="172">
        <v>0</v>
      </c>
      <c r="S2454" s="172" t="s">
        <v>80</v>
      </c>
    </row>
    <row r="2455" spans="13:19" s="133" customFormat="1" ht="12.75" hidden="1" x14ac:dyDescent="0.25">
      <c r="M2455" s="172" t="str">
        <f t="shared" si="76"/>
        <v>nie ubiegam sięLubelskieWojsławice_PL312</v>
      </c>
      <c r="N2455" s="172" t="s">
        <v>736</v>
      </c>
      <c r="O2455" s="192" t="str">
        <f t="shared" si="75"/>
        <v>Wojsławice_PL312</v>
      </c>
      <c r="P2455" s="193" t="s">
        <v>919</v>
      </c>
      <c r="Q2455" s="193" t="s">
        <v>797</v>
      </c>
      <c r="R2455" s="172">
        <v>0</v>
      </c>
      <c r="S2455" s="172" t="s">
        <v>80</v>
      </c>
    </row>
    <row r="2456" spans="13:19" s="133" customFormat="1" ht="12.75" hidden="1" x14ac:dyDescent="0.25">
      <c r="M2456" s="172" t="str">
        <f t="shared" si="76"/>
        <v>nie ubiegam sięLubelskieWola Mysłowska_PL315</v>
      </c>
      <c r="N2456" s="172" t="s">
        <v>736</v>
      </c>
      <c r="O2456" s="192" t="str">
        <f t="shared" si="75"/>
        <v>Wola Mysłowska_PL315</v>
      </c>
      <c r="P2456" s="193" t="s">
        <v>921</v>
      </c>
      <c r="Q2456" s="193" t="s">
        <v>896</v>
      </c>
      <c r="R2456" s="172">
        <v>0</v>
      </c>
      <c r="S2456" s="172" t="s">
        <v>80</v>
      </c>
    </row>
    <row r="2457" spans="13:19" s="133" customFormat="1" ht="12.75" hidden="1" x14ac:dyDescent="0.25">
      <c r="M2457" s="172" t="str">
        <f t="shared" si="76"/>
        <v>nie ubiegam sięLubelskieWola Uhruska_PL311</v>
      </c>
      <c r="N2457" s="172" t="s">
        <v>736</v>
      </c>
      <c r="O2457" s="192" t="str">
        <f t="shared" si="75"/>
        <v>Wola Uhruska_PL311</v>
      </c>
      <c r="P2457" s="193" t="s">
        <v>918</v>
      </c>
      <c r="Q2457" s="193" t="s">
        <v>773</v>
      </c>
      <c r="R2457" s="172">
        <v>0</v>
      </c>
      <c r="S2457" s="172" t="s">
        <v>80</v>
      </c>
    </row>
    <row r="2458" spans="13:19" s="133" customFormat="1" ht="12.75" hidden="1" x14ac:dyDescent="0.25">
      <c r="M2458" s="172" t="str">
        <f t="shared" si="76"/>
        <v>nie ubiegam sięLubelskieWólka_PL314</v>
      </c>
      <c r="N2458" s="172" t="s">
        <v>736</v>
      </c>
      <c r="O2458" s="192" t="str">
        <f t="shared" si="75"/>
        <v>Wólka_PL314</v>
      </c>
      <c r="P2458" s="193" t="s">
        <v>920</v>
      </c>
      <c r="Q2458" s="193" t="s">
        <v>864</v>
      </c>
      <c r="R2458" s="172">
        <v>0</v>
      </c>
      <c r="S2458" s="172" t="s">
        <v>80</v>
      </c>
    </row>
    <row r="2459" spans="13:19" s="133" customFormat="1" ht="12.75" hidden="1" x14ac:dyDescent="0.25">
      <c r="M2459" s="172" t="str">
        <f t="shared" si="76"/>
        <v>nie ubiegam sięLubelskieWyryki_PL311</v>
      </c>
      <c r="N2459" s="172" t="s">
        <v>736</v>
      </c>
      <c r="O2459" s="192" t="str">
        <f t="shared" si="75"/>
        <v>Wyryki_PL311</v>
      </c>
      <c r="P2459" s="193" t="s">
        <v>918</v>
      </c>
      <c r="Q2459" s="193" t="s">
        <v>774</v>
      </c>
      <c r="R2459" s="172">
        <v>0</v>
      </c>
      <c r="S2459" s="172" t="s">
        <v>80</v>
      </c>
    </row>
    <row r="2460" spans="13:19" s="133" customFormat="1" ht="12.75" hidden="1" x14ac:dyDescent="0.25">
      <c r="M2460" s="172" t="str">
        <f t="shared" si="76"/>
        <v>nie ubiegam sięLubelskieWysokie_PL314</v>
      </c>
      <c r="N2460" s="172" t="s">
        <v>736</v>
      </c>
      <c r="O2460" s="192" t="str">
        <f t="shared" si="75"/>
        <v>Wysokie_PL314</v>
      </c>
      <c r="P2460" s="193" t="s">
        <v>920</v>
      </c>
      <c r="Q2460" s="193" t="s">
        <v>865</v>
      </c>
      <c r="R2460" s="172">
        <v>0</v>
      </c>
      <c r="S2460" s="172" t="s">
        <v>80</v>
      </c>
    </row>
    <row r="2461" spans="13:19" s="133" customFormat="1" ht="12.75" hidden="1" x14ac:dyDescent="0.25">
      <c r="M2461" s="172" t="str">
        <f t="shared" si="76"/>
        <v>nie ubiegam sięLubelskieZakrzew_PL314</v>
      </c>
      <c r="N2461" s="172" t="s">
        <v>736</v>
      </c>
      <c r="O2461" s="192" t="str">
        <f t="shared" si="75"/>
        <v>Zakrzew_PL314</v>
      </c>
      <c r="P2461" s="193" t="s">
        <v>920</v>
      </c>
      <c r="Q2461" s="193" t="s">
        <v>456</v>
      </c>
      <c r="R2461" s="172">
        <v>0</v>
      </c>
      <c r="S2461" s="172" t="s">
        <v>80</v>
      </c>
    </row>
    <row r="2462" spans="13:19" s="133" customFormat="1" ht="12.75" hidden="1" x14ac:dyDescent="0.25">
      <c r="M2462" s="172" t="str">
        <f t="shared" si="76"/>
        <v>nie ubiegam sięLubelskieZakrzówek_PL315</v>
      </c>
      <c r="N2462" s="172" t="s">
        <v>736</v>
      </c>
      <c r="O2462" s="192" t="str">
        <f t="shared" si="75"/>
        <v>Zakrzówek_PL315</v>
      </c>
      <c r="P2462" s="193" t="s">
        <v>921</v>
      </c>
      <c r="Q2462" s="193" t="s">
        <v>888</v>
      </c>
      <c r="R2462" s="172">
        <v>0</v>
      </c>
      <c r="S2462" s="172" t="s">
        <v>80</v>
      </c>
    </row>
    <row r="2463" spans="13:19" s="133" customFormat="1" ht="12.75" hidden="1" x14ac:dyDescent="0.25">
      <c r="M2463" s="172" t="str">
        <f t="shared" si="76"/>
        <v>nie ubiegam sięLubelskieZalesie_PL311</v>
      </c>
      <c r="N2463" s="172" t="s">
        <v>736</v>
      </c>
      <c r="O2463" s="192" t="str">
        <f t="shared" si="75"/>
        <v>Zalesie_PL311</v>
      </c>
      <c r="P2463" s="193" t="s">
        <v>918</v>
      </c>
      <c r="Q2463" s="193" t="s">
        <v>753</v>
      </c>
      <c r="R2463" s="172">
        <v>0</v>
      </c>
      <c r="S2463" s="172" t="s">
        <v>80</v>
      </c>
    </row>
    <row r="2464" spans="13:19" s="133" customFormat="1" ht="12.75" hidden="1" x14ac:dyDescent="0.25">
      <c r="M2464" s="172" t="str">
        <f t="shared" si="76"/>
        <v>nie ubiegam sięLubelskieZamość_PL312</v>
      </c>
      <c r="N2464" s="172" t="s">
        <v>736</v>
      </c>
      <c r="O2464" s="192" t="str">
        <f t="shared" si="75"/>
        <v>Zamość_PL312</v>
      </c>
      <c r="P2464" s="193" t="s">
        <v>919</v>
      </c>
      <c r="Q2464" s="193" t="s">
        <v>839</v>
      </c>
      <c r="R2464" s="172">
        <v>0</v>
      </c>
      <c r="S2464" s="172" t="s">
        <v>80</v>
      </c>
    </row>
    <row r="2465" spans="13:19" s="133" customFormat="1" ht="12.75" hidden="1" x14ac:dyDescent="0.25">
      <c r="M2465" s="172" t="str">
        <f t="shared" si="76"/>
        <v>nie ubiegam sięLubelskieZwierzyniec_PL312</v>
      </c>
      <c r="N2465" s="172" t="s">
        <v>736</v>
      </c>
      <c r="O2465" s="192" t="str">
        <f t="shared" si="75"/>
        <v>Zwierzyniec_PL312</v>
      </c>
      <c r="P2465" s="193" t="s">
        <v>919</v>
      </c>
      <c r="Q2465" s="193" t="s">
        <v>840</v>
      </c>
      <c r="R2465" s="172">
        <v>0</v>
      </c>
      <c r="S2465" s="172" t="s">
        <v>80</v>
      </c>
    </row>
    <row r="2466" spans="13:19" s="133" customFormat="1" ht="12.75" hidden="1" x14ac:dyDescent="0.25">
      <c r="M2466" s="172" t="str">
        <f t="shared" si="76"/>
        <v>nie ubiegam sięLubelskieŻmudź_PL312</v>
      </c>
      <c r="N2466" s="172" t="s">
        <v>736</v>
      </c>
      <c r="O2466" s="192" t="str">
        <f t="shared" si="75"/>
        <v>Żmudź_PL312</v>
      </c>
      <c r="P2466" s="193" t="s">
        <v>919</v>
      </c>
      <c r="Q2466" s="193" t="s">
        <v>798</v>
      </c>
      <c r="R2466" s="172">
        <v>0</v>
      </c>
      <c r="S2466" s="172" t="s">
        <v>80</v>
      </c>
    </row>
    <row r="2467" spans="13:19" s="133" customFormat="1" ht="12.75" hidden="1" x14ac:dyDescent="0.25">
      <c r="M2467" s="172" t="str">
        <f t="shared" si="76"/>
        <v>nie ubiegam sięLubelskieŻółkiewka_PL312</v>
      </c>
      <c r="N2467" s="172" t="s">
        <v>736</v>
      </c>
      <c r="O2467" s="192" t="str">
        <f t="shared" si="75"/>
        <v>Żółkiewka_PL312</v>
      </c>
      <c r="P2467" s="193" t="s">
        <v>919</v>
      </c>
      <c r="Q2467" s="193" t="s">
        <v>814</v>
      </c>
      <c r="R2467" s="172">
        <v>0</v>
      </c>
      <c r="S2467" s="172" t="s">
        <v>80</v>
      </c>
    </row>
    <row r="2468" spans="13:19" s="133" customFormat="1" ht="12.75" hidden="1" x14ac:dyDescent="0.25">
      <c r="M2468" s="172" t="str">
        <f t="shared" si="76"/>
        <v>nie ubiegam sięLubelskieŻyrzyn_PL315</v>
      </c>
      <c r="N2468" s="172" t="s">
        <v>736</v>
      </c>
      <c r="O2468" s="192" t="str">
        <f t="shared" si="75"/>
        <v>Żyrzyn_PL315</v>
      </c>
      <c r="P2468" s="193" t="s">
        <v>921</v>
      </c>
      <c r="Q2468" s="193" t="s">
        <v>912</v>
      </c>
      <c r="R2468" s="172">
        <v>0</v>
      </c>
      <c r="S2468" s="172" t="s">
        <v>80</v>
      </c>
    </row>
    <row r="2469" spans="13:19" s="133" customFormat="1" ht="12.75" hidden="1" x14ac:dyDescent="0.25">
      <c r="M2469" s="172" t="str">
        <f t="shared" si="76"/>
        <v>nie ubiegam sięLubuskieBabimost_PL432</v>
      </c>
      <c r="N2469" s="172" t="s">
        <v>1511</v>
      </c>
      <c r="O2469" s="192" t="str">
        <f t="shared" si="75"/>
        <v>Babimost_PL432</v>
      </c>
      <c r="P2469" s="193" t="s">
        <v>1579</v>
      </c>
      <c r="Q2469" s="193" t="s">
        <v>1552</v>
      </c>
      <c r="R2469" s="172">
        <v>0</v>
      </c>
      <c r="S2469" s="172" t="s">
        <v>80</v>
      </c>
    </row>
    <row r="2470" spans="13:19" s="133" customFormat="1" ht="12.75" hidden="1" x14ac:dyDescent="0.25">
      <c r="M2470" s="172" t="str">
        <f t="shared" si="76"/>
        <v>nie ubiegam sięLubuskieBledzew_PL431</v>
      </c>
      <c r="N2470" s="172" t="s">
        <v>1511</v>
      </c>
      <c r="O2470" s="192" t="str">
        <f t="shared" si="75"/>
        <v>Bledzew_PL431</v>
      </c>
      <c r="P2470" s="193" t="s">
        <v>1578</v>
      </c>
      <c r="Q2470" s="193" t="s">
        <v>1518</v>
      </c>
      <c r="R2470" s="172">
        <v>0</v>
      </c>
      <c r="S2470" s="172" t="s">
        <v>80</v>
      </c>
    </row>
    <row r="2471" spans="13:19" s="133" customFormat="1" ht="12.75" hidden="1" x14ac:dyDescent="0.25">
      <c r="M2471" s="172" t="str">
        <f t="shared" si="76"/>
        <v>nie ubiegam sięLubuskieBobrowice_PL432</v>
      </c>
      <c r="N2471" s="172" t="s">
        <v>1511</v>
      </c>
      <c r="O2471" s="192" t="str">
        <f t="shared" si="75"/>
        <v>Bobrowice_PL432</v>
      </c>
      <c r="P2471" s="193" t="s">
        <v>1579</v>
      </c>
      <c r="Q2471" s="193" t="s">
        <v>1538</v>
      </c>
      <c r="R2471" s="172">
        <v>0</v>
      </c>
      <c r="S2471" s="172" t="s">
        <v>80</v>
      </c>
    </row>
    <row r="2472" spans="13:19" s="133" customFormat="1" ht="12.75" hidden="1" x14ac:dyDescent="0.25">
      <c r="M2472" s="172" t="str">
        <f t="shared" si="76"/>
        <v>nie ubiegam sięLubuskieBogdaniec_PL431</v>
      </c>
      <c r="N2472" s="172" t="s">
        <v>1511</v>
      </c>
      <c r="O2472" s="192" t="str">
        <f t="shared" si="75"/>
        <v>Bogdaniec_PL431</v>
      </c>
      <c r="P2472" s="193" t="s">
        <v>1578</v>
      </c>
      <c r="Q2472" s="193" t="s">
        <v>1512</v>
      </c>
      <c r="R2472" s="172">
        <v>0</v>
      </c>
      <c r="S2472" s="172" t="s">
        <v>80</v>
      </c>
    </row>
    <row r="2473" spans="13:19" s="133" customFormat="1" ht="12.75" hidden="1" x14ac:dyDescent="0.25">
      <c r="M2473" s="172" t="str">
        <f t="shared" si="76"/>
        <v>nie ubiegam sięLubuskieBojadła_PL432</v>
      </c>
      <c r="N2473" s="172" t="s">
        <v>1511</v>
      </c>
      <c r="O2473" s="192" t="str">
        <f t="shared" si="75"/>
        <v>Bojadła_PL432</v>
      </c>
      <c r="P2473" s="193" t="s">
        <v>1579</v>
      </c>
      <c r="Q2473" s="193" t="s">
        <v>1553</v>
      </c>
      <c r="R2473" s="172">
        <v>0</v>
      </c>
      <c r="S2473" s="172" t="s">
        <v>80</v>
      </c>
    </row>
    <row r="2474" spans="13:19" s="133" customFormat="1" ht="12.75" hidden="1" x14ac:dyDescent="0.25">
      <c r="M2474" s="172" t="str">
        <f t="shared" si="76"/>
        <v>nie ubiegam sięLubuskieBrody_PL432</v>
      </c>
      <c r="N2474" s="172" t="s">
        <v>1511</v>
      </c>
      <c r="O2474" s="192" t="str">
        <f t="shared" si="75"/>
        <v>Brody_PL432</v>
      </c>
      <c r="P2474" s="193" t="s">
        <v>1579</v>
      </c>
      <c r="Q2474" s="193" t="s">
        <v>1066</v>
      </c>
      <c r="R2474" s="172">
        <v>0</v>
      </c>
      <c r="S2474" s="172" t="s">
        <v>80</v>
      </c>
    </row>
    <row r="2475" spans="13:19" s="133" customFormat="1" ht="12.75" hidden="1" x14ac:dyDescent="0.25">
      <c r="M2475" s="172" t="str">
        <f t="shared" si="76"/>
        <v>nie ubiegam sięLubuskieBrzeźnica_PL432</v>
      </c>
      <c r="N2475" s="172" t="s">
        <v>1511</v>
      </c>
      <c r="O2475" s="192" t="str">
        <f t="shared" si="75"/>
        <v>Brzeźnica_PL432</v>
      </c>
      <c r="P2475" s="193" t="s">
        <v>1579</v>
      </c>
      <c r="Q2475" s="193" t="s">
        <v>612</v>
      </c>
      <c r="R2475" s="172">
        <v>0</v>
      </c>
      <c r="S2475" s="172" t="s">
        <v>80</v>
      </c>
    </row>
    <row r="2476" spans="13:19" s="133" customFormat="1" ht="12.75" hidden="1" x14ac:dyDescent="0.25">
      <c r="M2476" s="172" t="str">
        <f t="shared" si="76"/>
        <v>nie ubiegam sięLubuskieBytnica_PL432</v>
      </c>
      <c r="N2476" s="172" t="s">
        <v>1511</v>
      </c>
      <c r="O2476" s="192" t="str">
        <f t="shared" si="75"/>
        <v>Bytnica_PL432</v>
      </c>
      <c r="P2476" s="193" t="s">
        <v>1579</v>
      </c>
      <c r="Q2476" s="193" t="s">
        <v>1539</v>
      </c>
      <c r="R2476" s="172">
        <v>0</v>
      </c>
      <c r="S2476" s="172" t="s">
        <v>80</v>
      </c>
    </row>
    <row r="2477" spans="13:19" s="133" customFormat="1" ht="12.75" hidden="1" x14ac:dyDescent="0.25">
      <c r="M2477" s="172" t="str">
        <f t="shared" si="76"/>
        <v>nie ubiegam sięLubuskieBytom Odrzański_PL432</v>
      </c>
      <c r="N2477" s="172" t="s">
        <v>1511</v>
      </c>
      <c r="O2477" s="192" t="str">
        <f t="shared" si="75"/>
        <v>Bytom Odrzański_PL432</v>
      </c>
      <c r="P2477" s="193" t="s">
        <v>1579</v>
      </c>
      <c r="Q2477" s="193" t="s">
        <v>1542</v>
      </c>
      <c r="R2477" s="172">
        <v>0</v>
      </c>
      <c r="S2477" s="172" t="s">
        <v>80</v>
      </c>
    </row>
    <row r="2478" spans="13:19" s="133" customFormat="1" ht="12.75" hidden="1" x14ac:dyDescent="0.25">
      <c r="M2478" s="172" t="str">
        <f t="shared" si="76"/>
        <v>nie ubiegam sięLubuskieCybinka_PL431</v>
      </c>
      <c r="N2478" s="172" t="s">
        <v>1511</v>
      </c>
      <c r="O2478" s="192" t="str">
        <f t="shared" si="75"/>
        <v>Cybinka_PL431</v>
      </c>
      <c r="P2478" s="193" t="s">
        <v>1578</v>
      </c>
      <c r="Q2478" s="193" t="s">
        <v>1524</v>
      </c>
      <c r="R2478" s="172">
        <v>0</v>
      </c>
      <c r="S2478" s="172" t="s">
        <v>80</v>
      </c>
    </row>
    <row r="2479" spans="13:19" s="133" customFormat="1" ht="12.75" hidden="1" x14ac:dyDescent="0.25">
      <c r="M2479" s="172" t="str">
        <f t="shared" si="76"/>
        <v>nie ubiegam sięLubuskieCzerwieńsk_PL432</v>
      </c>
      <c r="N2479" s="172" t="s">
        <v>1511</v>
      </c>
      <c r="O2479" s="192" t="str">
        <f t="shared" si="75"/>
        <v>Czerwieńsk_PL432</v>
      </c>
      <c r="P2479" s="193" t="s">
        <v>1579</v>
      </c>
      <c r="Q2479" s="193" t="s">
        <v>1554</v>
      </c>
      <c r="R2479" s="172">
        <v>0</v>
      </c>
      <c r="S2479" s="172" t="s">
        <v>80</v>
      </c>
    </row>
    <row r="2480" spans="13:19" s="133" customFormat="1" ht="12.75" hidden="1" x14ac:dyDescent="0.25">
      <c r="M2480" s="172" t="str">
        <f t="shared" si="76"/>
        <v>nie ubiegam sięLubuskieDąbie_PL432</v>
      </c>
      <c r="N2480" s="172" t="s">
        <v>1511</v>
      </c>
      <c r="O2480" s="192" t="str">
        <f t="shared" si="75"/>
        <v>Dąbie_PL432</v>
      </c>
      <c r="P2480" s="193" t="s">
        <v>1579</v>
      </c>
      <c r="Q2480" s="193" t="s">
        <v>1282</v>
      </c>
      <c r="R2480" s="172">
        <v>0</v>
      </c>
      <c r="S2480" s="172" t="s">
        <v>80</v>
      </c>
    </row>
    <row r="2481" spans="13:19" s="133" customFormat="1" ht="12.75" hidden="1" x14ac:dyDescent="0.25">
      <c r="M2481" s="172" t="str">
        <f t="shared" si="76"/>
        <v>nie ubiegam sięLubuskieDeszczno_PL431</v>
      </c>
      <c r="N2481" s="172" t="s">
        <v>1511</v>
      </c>
      <c r="O2481" s="192" t="str">
        <f t="shared" si="75"/>
        <v>Deszczno_PL431</v>
      </c>
      <c r="P2481" s="193" t="s">
        <v>1578</v>
      </c>
      <c r="Q2481" s="193" t="s">
        <v>1513</v>
      </c>
      <c r="R2481" s="172">
        <v>0</v>
      </c>
      <c r="S2481" s="172" t="s">
        <v>80</v>
      </c>
    </row>
    <row r="2482" spans="13:19" s="133" customFormat="1" ht="12.75" hidden="1" x14ac:dyDescent="0.25">
      <c r="M2482" s="172" t="str">
        <f t="shared" si="76"/>
        <v>nie ubiegam sięLubuskieDobiegniew_PL431</v>
      </c>
      <c r="N2482" s="172" t="s">
        <v>1511</v>
      </c>
      <c r="O2482" s="192" t="str">
        <f t="shared" si="75"/>
        <v>Dobiegniew_PL431</v>
      </c>
      <c r="P2482" s="193" t="s">
        <v>1578</v>
      </c>
      <c r="Q2482" s="193" t="s">
        <v>1528</v>
      </c>
      <c r="R2482" s="172">
        <v>0</v>
      </c>
      <c r="S2482" s="172" t="s">
        <v>80</v>
      </c>
    </row>
    <row r="2483" spans="13:19" s="133" customFormat="1" ht="12.75" hidden="1" x14ac:dyDescent="0.25">
      <c r="M2483" s="172" t="str">
        <f t="shared" si="76"/>
        <v>nie ubiegam sięLubuskieDrezdenko_PL431</v>
      </c>
      <c r="N2483" s="172" t="s">
        <v>1511</v>
      </c>
      <c r="O2483" s="192" t="str">
        <f t="shared" si="75"/>
        <v>Drezdenko_PL431</v>
      </c>
      <c r="P2483" s="193" t="s">
        <v>1578</v>
      </c>
      <c r="Q2483" s="193" t="s">
        <v>1529</v>
      </c>
      <c r="R2483" s="172">
        <v>0</v>
      </c>
      <c r="S2483" s="172" t="s">
        <v>80</v>
      </c>
    </row>
    <row r="2484" spans="13:19" s="133" customFormat="1" ht="12.75" hidden="1" x14ac:dyDescent="0.25">
      <c r="M2484" s="172" t="str">
        <f t="shared" si="76"/>
        <v>nie ubiegam sięLubuskieGozdnica_PL432</v>
      </c>
      <c r="N2484" s="172" t="s">
        <v>1511</v>
      </c>
      <c r="O2484" s="192" t="str">
        <f t="shared" si="75"/>
        <v>Gozdnica_PL432</v>
      </c>
      <c r="P2484" s="193" t="s">
        <v>1579</v>
      </c>
      <c r="Q2484" s="193" t="s">
        <v>1562</v>
      </c>
      <c r="R2484" s="172">
        <v>0</v>
      </c>
      <c r="S2484" s="172" t="s">
        <v>80</v>
      </c>
    </row>
    <row r="2485" spans="13:19" s="133" customFormat="1" ht="12.75" hidden="1" x14ac:dyDescent="0.25">
      <c r="M2485" s="172" t="str">
        <f t="shared" si="76"/>
        <v>nie ubiegam sięLubuskieGórzyca_PL431</v>
      </c>
      <c r="N2485" s="172" t="s">
        <v>1511</v>
      </c>
      <c r="O2485" s="192" t="str">
        <f t="shared" si="75"/>
        <v>Górzyca_PL431</v>
      </c>
      <c r="P2485" s="193" t="s">
        <v>1578</v>
      </c>
      <c r="Q2485" s="193" t="s">
        <v>1525</v>
      </c>
      <c r="R2485" s="172">
        <v>0</v>
      </c>
      <c r="S2485" s="172" t="s">
        <v>80</v>
      </c>
    </row>
    <row r="2486" spans="13:19" s="133" customFormat="1" ht="12.75" hidden="1" x14ac:dyDescent="0.25">
      <c r="M2486" s="172" t="str">
        <f t="shared" si="76"/>
        <v>nie ubiegam sięLubuskieGubin_PL432</v>
      </c>
      <c r="N2486" s="172" t="s">
        <v>1511</v>
      </c>
      <c r="O2486" s="192" t="str">
        <f t="shared" si="75"/>
        <v>Gubin_PL432</v>
      </c>
      <c r="P2486" s="193" t="s">
        <v>1579</v>
      </c>
      <c r="Q2486" s="193" t="s">
        <v>1540</v>
      </c>
      <c r="R2486" s="172">
        <v>0</v>
      </c>
      <c r="S2486" s="172" t="s">
        <v>80</v>
      </c>
    </row>
    <row r="2487" spans="13:19" s="133" customFormat="1" ht="12.75" hidden="1" x14ac:dyDescent="0.25">
      <c r="M2487" s="172" t="str">
        <f t="shared" si="76"/>
        <v>nie ubiegam sięLubuskieIłowa_PL432</v>
      </c>
      <c r="N2487" s="172" t="s">
        <v>1511</v>
      </c>
      <c r="O2487" s="192" t="str">
        <f t="shared" si="75"/>
        <v>Iłowa_PL432</v>
      </c>
      <c r="P2487" s="193" t="s">
        <v>1579</v>
      </c>
      <c r="Q2487" s="193" t="s">
        <v>1563</v>
      </c>
      <c r="R2487" s="172">
        <v>0</v>
      </c>
      <c r="S2487" s="172" t="s">
        <v>80</v>
      </c>
    </row>
    <row r="2488" spans="13:19" s="133" customFormat="1" ht="12.75" hidden="1" x14ac:dyDescent="0.25">
      <c r="M2488" s="172" t="str">
        <f t="shared" si="76"/>
        <v>nie ubiegam sięLubuskieJasień_PL432</v>
      </c>
      <c r="N2488" s="172" t="s">
        <v>1511</v>
      </c>
      <c r="O2488" s="192" t="str">
        <f t="shared" si="75"/>
        <v>Jasień_PL432</v>
      </c>
      <c r="P2488" s="193" t="s">
        <v>1579</v>
      </c>
      <c r="Q2488" s="193" t="s">
        <v>1569</v>
      </c>
      <c r="R2488" s="172">
        <v>0</v>
      </c>
      <c r="S2488" s="172" t="s">
        <v>80</v>
      </c>
    </row>
    <row r="2489" spans="13:19" s="133" customFormat="1" ht="12.75" hidden="1" x14ac:dyDescent="0.25">
      <c r="M2489" s="172" t="str">
        <f t="shared" si="76"/>
        <v>nie ubiegam sięLubuskieKargowa_PL432</v>
      </c>
      <c r="N2489" s="172" t="s">
        <v>1511</v>
      </c>
      <c r="O2489" s="192" t="str">
        <f t="shared" si="75"/>
        <v>Kargowa_PL432</v>
      </c>
      <c r="P2489" s="193" t="s">
        <v>1579</v>
      </c>
      <c r="Q2489" s="193" t="s">
        <v>1555</v>
      </c>
      <c r="R2489" s="172">
        <v>0</v>
      </c>
      <c r="S2489" s="172" t="s">
        <v>80</v>
      </c>
    </row>
    <row r="2490" spans="13:19" s="133" customFormat="1" ht="12.75" hidden="1" x14ac:dyDescent="0.25">
      <c r="M2490" s="172" t="str">
        <f t="shared" si="76"/>
        <v>nie ubiegam sięLubuskieKłodawa_PL431</v>
      </c>
      <c r="N2490" s="172" t="s">
        <v>1511</v>
      </c>
      <c r="O2490" s="192" t="str">
        <f t="shared" si="75"/>
        <v>Kłodawa_PL431</v>
      </c>
      <c r="P2490" s="193" t="s">
        <v>1578</v>
      </c>
      <c r="Q2490" s="193" t="s">
        <v>1514</v>
      </c>
      <c r="R2490" s="172">
        <v>0</v>
      </c>
      <c r="S2490" s="172" t="s">
        <v>80</v>
      </c>
    </row>
    <row r="2491" spans="13:19" s="133" customFormat="1" ht="12.75" hidden="1" x14ac:dyDescent="0.25">
      <c r="M2491" s="172" t="str">
        <f t="shared" si="76"/>
        <v>nie ubiegam sięLubuskieKolsko_PL432</v>
      </c>
      <c r="N2491" s="172" t="s">
        <v>1511</v>
      </c>
      <c r="O2491" s="192" t="str">
        <f t="shared" si="75"/>
        <v>Kolsko_PL432</v>
      </c>
      <c r="P2491" s="193" t="s">
        <v>1579</v>
      </c>
      <c r="Q2491" s="193" t="s">
        <v>1543</v>
      </c>
      <c r="R2491" s="172">
        <v>0</v>
      </c>
      <c r="S2491" s="172" t="s">
        <v>80</v>
      </c>
    </row>
    <row r="2492" spans="13:19" s="133" customFormat="1" ht="12.75" hidden="1" x14ac:dyDescent="0.25">
      <c r="M2492" s="172" t="str">
        <f t="shared" si="76"/>
        <v>nie ubiegam sięLubuskieKożuchów_PL432</v>
      </c>
      <c r="N2492" s="172" t="s">
        <v>1511</v>
      </c>
      <c r="O2492" s="192" t="str">
        <f t="shared" si="75"/>
        <v>Kożuchów_PL432</v>
      </c>
      <c r="P2492" s="193" t="s">
        <v>1579</v>
      </c>
      <c r="Q2492" s="193" t="s">
        <v>1544</v>
      </c>
      <c r="R2492" s="172">
        <v>0</v>
      </c>
      <c r="S2492" s="172" t="s">
        <v>80</v>
      </c>
    </row>
    <row r="2493" spans="13:19" s="133" customFormat="1" ht="12.75" hidden="1" x14ac:dyDescent="0.25">
      <c r="M2493" s="172" t="str">
        <f t="shared" si="76"/>
        <v>nie ubiegam sięLubuskieKrosno Odrzańskie_PL432</v>
      </c>
      <c r="N2493" s="172" t="s">
        <v>1511</v>
      </c>
      <c r="O2493" s="192" t="str">
        <f t="shared" si="75"/>
        <v>Krosno Odrzańskie_PL432</v>
      </c>
      <c r="P2493" s="193" t="s">
        <v>1579</v>
      </c>
      <c r="Q2493" s="193" t="s">
        <v>1541</v>
      </c>
      <c r="R2493" s="172">
        <v>0</v>
      </c>
      <c r="S2493" s="172" t="s">
        <v>80</v>
      </c>
    </row>
    <row r="2494" spans="13:19" s="133" customFormat="1" ht="12.75" hidden="1" x14ac:dyDescent="0.25">
      <c r="M2494" s="172" t="str">
        <f t="shared" si="76"/>
        <v>nie ubiegam sięLubuskieKrzeszyce_PL431</v>
      </c>
      <c r="N2494" s="172" t="s">
        <v>1511</v>
      </c>
      <c r="O2494" s="192" t="str">
        <f t="shared" si="75"/>
        <v>Krzeszyce_PL431</v>
      </c>
      <c r="P2494" s="193" t="s">
        <v>1578</v>
      </c>
      <c r="Q2494" s="193" t="s">
        <v>1533</v>
      </c>
      <c r="R2494" s="172">
        <v>0</v>
      </c>
      <c r="S2494" s="172" t="s">
        <v>80</v>
      </c>
    </row>
    <row r="2495" spans="13:19" s="133" customFormat="1" ht="12.75" hidden="1" x14ac:dyDescent="0.25">
      <c r="M2495" s="172" t="str">
        <f t="shared" si="76"/>
        <v>nie ubiegam sięLubuskieLipinki Łużyckie_PL432</v>
      </c>
      <c r="N2495" s="172" t="s">
        <v>1511</v>
      </c>
      <c r="O2495" s="192" t="str">
        <f t="shared" si="75"/>
        <v>Lipinki Łużyckie_PL432</v>
      </c>
      <c r="P2495" s="193" t="s">
        <v>1579</v>
      </c>
      <c r="Q2495" s="193" t="s">
        <v>1570</v>
      </c>
      <c r="R2495" s="172">
        <v>0</v>
      </c>
      <c r="S2495" s="172" t="s">
        <v>80</v>
      </c>
    </row>
    <row r="2496" spans="13:19" s="133" customFormat="1" ht="12.75" hidden="1" x14ac:dyDescent="0.25">
      <c r="M2496" s="172" t="str">
        <f t="shared" si="76"/>
        <v>nie ubiegam sięLubuskieLubiszyn_PL431</v>
      </c>
      <c r="N2496" s="172" t="s">
        <v>1511</v>
      </c>
      <c r="O2496" s="192" t="str">
        <f t="shared" si="75"/>
        <v>Lubiszyn_PL431</v>
      </c>
      <c r="P2496" s="193" t="s">
        <v>1578</v>
      </c>
      <c r="Q2496" s="193" t="s">
        <v>1515</v>
      </c>
      <c r="R2496" s="172">
        <v>0</v>
      </c>
      <c r="S2496" s="172" t="s">
        <v>80</v>
      </c>
    </row>
    <row r="2497" spans="13:19" s="133" customFormat="1" ht="12.75" hidden="1" x14ac:dyDescent="0.25">
      <c r="M2497" s="172" t="str">
        <f t="shared" si="76"/>
        <v>nie ubiegam sięLubuskieLubniewice_PL431</v>
      </c>
      <c r="N2497" s="172" t="s">
        <v>1511</v>
      </c>
      <c r="O2497" s="192" t="str">
        <f t="shared" si="75"/>
        <v>Lubniewice_PL431</v>
      </c>
      <c r="P2497" s="193" t="s">
        <v>1578</v>
      </c>
      <c r="Q2497" s="193" t="s">
        <v>1534</v>
      </c>
      <c r="R2497" s="172">
        <v>0</v>
      </c>
      <c r="S2497" s="172" t="s">
        <v>80</v>
      </c>
    </row>
    <row r="2498" spans="13:19" s="133" customFormat="1" ht="12.75" hidden="1" x14ac:dyDescent="0.25">
      <c r="M2498" s="172" t="str">
        <f t="shared" si="76"/>
        <v>nie ubiegam sięLubuskieLubrza_PL432</v>
      </c>
      <c r="N2498" s="172" t="s">
        <v>1511</v>
      </c>
      <c r="O2498" s="192" t="str">
        <f t="shared" si="75"/>
        <v>Lubrza_PL432</v>
      </c>
      <c r="P2498" s="193" t="s">
        <v>1579</v>
      </c>
      <c r="Q2498" s="193" t="s">
        <v>1548</v>
      </c>
      <c r="R2498" s="172">
        <v>0</v>
      </c>
      <c r="S2498" s="172" t="s">
        <v>80</v>
      </c>
    </row>
    <row r="2499" spans="13:19" s="133" customFormat="1" ht="12.75" hidden="1" x14ac:dyDescent="0.25">
      <c r="M2499" s="172" t="str">
        <f t="shared" si="76"/>
        <v>nie ubiegam sięLubuskieŁagów_PL432</v>
      </c>
      <c r="N2499" s="172" t="s">
        <v>1511</v>
      </c>
      <c r="O2499" s="192" t="str">
        <f t="shared" si="75"/>
        <v>Łagów_PL432</v>
      </c>
      <c r="P2499" s="193" t="s">
        <v>1579</v>
      </c>
      <c r="Q2499" s="193" t="s">
        <v>1042</v>
      </c>
      <c r="R2499" s="172">
        <v>0</v>
      </c>
      <c r="S2499" s="172" t="s">
        <v>80</v>
      </c>
    </row>
    <row r="2500" spans="13:19" s="133" customFormat="1" ht="12.75" hidden="1" x14ac:dyDescent="0.25">
      <c r="M2500" s="172" t="str">
        <f t="shared" si="76"/>
        <v>nie ubiegam sięLubuskieMałomice_PL432</v>
      </c>
      <c r="N2500" s="172" t="s">
        <v>1511</v>
      </c>
      <c r="O2500" s="192" t="str">
        <f t="shared" si="75"/>
        <v>Małomice_PL432</v>
      </c>
      <c r="P2500" s="193" t="s">
        <v>1579</v>
      </c>
      <c r="Q2500" s="193" t="s">
        <v>1564</v>
      </c>
      <c r="R2500" s="172">
        <v>0</v>
      </c>
      <c r="S2500" s="172" t="s">
        <v>80</v>
      </c>
    </row>
    <row r="2501" spans="13:19" s="133" customFormat="1" ht="12.75" hidden="1" x14ac:dyDescent="0.25">
      <c r="M2501" s="172" t="str">
        <f t="shared" si="76"/>
        <v>nie ubiegam sięLubuskieMaszewo_PL432</v>
      </c>
      <c r="N2501" s="172" t="s">
        <v>1511</v>
      </c>
      <c r="O2501" s="192" t="str">
        <f t="shared" ref="O2501:O2564" si="77">Q2501&amp;P2501</f>
        <v>Maszewo_PL432</v>
      </c>
      <c r="P2501" s="193" t="s">
        <v>1579</v>
      </c>
      <c r="Q2501" s="193" t="s">
        <v>1486</v>
      </c>
      <c r="R2501" s="172">
        <v>0</v>
      </c>
      <c r="S2501" s="172" t="s">
        <v>80</v>
      </c>
    </row>
    <row r="2502" spans="13:19" s="133" customFormat="1" ht="12.75" hidden="1" x14ac:dyDescent="0.25">
      <c r="M2502" s="172" t="str">
        <f t="shared" ref="M2502:M2565" si="78">S2502&amp;N2502&amp;O2502</f>
        <v>nie ubiegam sięLubuskieMiędzyrzecz_PL431</v>
      </c>
      <c r="N2502" s="172" t="s">
        <v>1511</v>
      </c>
      <c r="O2502" s="192" t="str">
        <f t="shared" si="77"/>
        <v>Międzyrzecz_PL431</v>
      </c>
      <c r="P2502" s="193" t="s">
        <v>1578</v>
      </c>
      <c r="Q2502" s="193" t="s">
        <v>1519</v>
      </c>
      <c r="R2502" s="172">
        <v>0</v>
      </c>
      <c r="S2502" s="172" t="s">
        <v>80</v>
      </c>
    </row>
    <row r="2503" spans="13:19" s="133" customFormat="1" ht="12.75" hidden="1" x14ac:dyDescent="0.25">
      <c r="M2503" s="172" t="str">
        <f t="shared" si="78"/>
        <v>nie ubiegam sięLubuskieNiegosławice_PL432</v>
      </c>
      <c r="N2503" s="172" t="s">
        <v>1511</v>
      </c>
      <c r="O2503" s="192" t="str">
        <f t="shared" si="77"/>
        <v>Niegosławice_PL432</v>
      </c>
      <c r="P2503" s="193" t="s">
        <v>1579</v>
      </c>
      <c r="Q2503" s="193" t="s">
        <v>1565</v>
      </c>
      <c r="R2503" s="172">
        <v>0</v>
      </c>
      <c r="S2503" s="172" t="s">
        <v>80</v>
      </c>
    </row>
    <row r="2504" spans="13:19" s="133" customFormat="1" ht="12.75" hidden="1" x14ac:dyDescent="0.25">
      <c r="M2504" s="172" t="str">
        <f t="shared" si="78"/>
        <v>nie ubiegam sięLubuskieNowa Sól_PL432</v>
      </c>
      <c r="N2504" s="172" t="s">
        <v>1511</v>
      </c>
      <c r="O2504" s="192" t="str">
        <f t="shared" si="77"/>
        <v>Nowa Sól_PL432</v>
      </c>
      <c r="P2504" s="193" t="s">
        <v>1579</v>
      </c>
      <c r="Q2504" s="193" t="s">
        <v>1545</v>
      </c>
      <c r="R2504" s="172">
        <v>0</v>
      </c>
      <c r="S2504" s="172" t="s">
        <v>80</v>
      </c>
    </row>
    <row r="2505" spans="13:19" s="133" customFormat="1" ht="12.75" hidden="1" x14ac:dyDescent="0.25">
      <c r="M2505" s="172" t="str">
        <f t="shared" si="78"/>
        <v>nie ubiegam sięLubuskieNowe Miasteczko_PL432</v>
      </c>
      <c r="N2505" s="172" t="s">
        <v>1511</v>
      </c>
      <c r="O2505" s="192" t="str">
        <f t="shared" si="77"/>
        <v>Nowe Miasteczko_PL432</v>
      </c>
      <c r="P2505" s="193" t="s">
        <v>1579</v>
      </c>
      <c r="Q2505" s="193" t="s">
        <v>1546</v>
      </c>
      <c r="R2505" s="172">
        <v>0</v>
      </c>
      <c r="S2505" s="172" t="s">
        <v>80</v>
      </c>
    </row>
    <row r="2506" spans="13:19" s="133" customFormat="1" ht="12.75" hidden="1" x14ac:dyDescent="0.25">
      <c r="M2506" s="172" t="str">
        <f t="shared" si="78"/>
        <v>nie ubiegam sięLubuskieNowogród Bobrzański_PL432</v>
      </c>
      <c r="N2506" s="172" t="s">
        <v>1511</v>
      </c>
      <c r="O2506" s="192" t="str">
        <f t="shared" si="77"/>
        <v>Nowogród Bobrzański_PL432</v>
      </c>
      <c r="P2506" s="193" t="s">
        <v>1579</v>
      </c>
      <c r="Q2506" s="193" t="s">
        <v>1556</v>
      </c>
      <c r="R2506" s="172">
        <v>0</v>
      </c>
      <c r="S2506" s="172" t="s">
        <v>80</v>
      </c>
    </row>
    <row r="2507" spans="13:19" s="133" customFormat="1" ht="12.75" hidden="1" x14ac:dyDescent="0.25">
      <c r="M2507" s="172" t="str">
        <f t="shared" si="78"/>
        <v>nie ubiegam sięLubuskieOśno Lubuskie_PL431</v>
      </c>
      <c r="N2507" s="172" t="s">
        <v>1511</v>
      </c>
      <c r="O2507" s="192" t="str">
        <f t="shared" si="77"/>
        <v>Ośno Lubuskie_PL431</v>
      </c>
      <c r="P2507" s="193" t="s">
        <v>1578</v>
      </c>
      <c r="Q2507" s="193" t="s">
        <v>1526</v>
      </c>
      <c r="R2507" s="172">
        <v>0</v>
      </c>
      <c r="S2507" s="172" t="s">
        <v>80</v>
      </c>
    </row>
    <row r="2508" spans="13:19" s="133" customFormat="1" ht="12.75" hidden="1" x14ac:dyDescent="0.25">
      <c r="M2508" s="172" t="str">
        <f t="shared" si="78"/>
        <v>nie ubiegam sięLubuskiePrzewóz_PL432</v>
      </c>
      <c r="N2508" s="172" t="s">
        <v>1511</v>
      </c>
      <c r="O2508" s="192" t="str">
        <f t="shared" si="77"/>
        <v>Przewóz_PL432</v>
      </c>
      <c r="P2508" s="193" t="s">
        <v>1579</v>
      </c>
      <c r="Q2508" s="193" t="s">
        <v>1571</v>
      </c>
      <c r="R2508" s="172">
        <v>0</v>
      </c>
      <c r="S2508" s="172" t="s">
        <v>80</v>
      </c>
    </row>
    <row r="2509" spans="13:19" s="133" customFormat="1" ht="12.75" hidden="1" x14ac:dyDescent="0.25">
      <c r="M2509" s="172" t="str">
        <f t="shared" si="78"/>
        <v>nie ubiegam sięLubuskiePrzytoczna_PL431</v>
      </c>
      <c r="N2509" s="172" t="s">
        <v>1511</v>
      </c>
      <c r="O2509" s="192" t="str">
        <f t="shared" si="77"/>
        <v>Przytoczna_PL431</v>
      </c>
      <c r="P2509" s="193" t="s">
        <v>1578</v>
      </c>
      <c r="Q2509" s="193" t="s">
        <v>1520</v>
      </c>
      <c r="R2509" s="172">
        <v>0</v>
      </c>
      <c r="S2509" s="172" t="s">
        <v>80</v>
      </c>
    </row>
    <row r="2510" spans="13:19" s="133" customFormat="1" ht="12.75" hidden="1" x14ac:dyDescent="0.25">
      <c r="M2510" s="172" t="str">
        <f t="shared" si="78"/>
        <v>nie ubiegam sięLubuskiePszczew_PL431</v>
      </c>
      <c r="N2510" s="172" t="s">
        <v>1511</v>
      </c>
      <c r="O2510" s="192" t="str">
        <f t="shared" si="77"/>
        <v>Pszczew_PL431</v>
      </c>
      <c r="P2510" s="193" t="s">
        <v>1578</v>
      </c>
      <c r="Q2510" s="193" t="s">
        <v>1521</v>
      </c>
      <c r="R2510" s="172">
        <v>0</v>
      </c>
      <c r="S2510" s="172" t="s">
        <v>80</v>
      </c>
    </row>
    <row r="2511" spans="13:19" s="133" customFormat="1" ht="12.75" hidden="1" x14ac:dyDescent="0.25">
      <c r="M2511" s="172" t="str">
        <f t="shared" si="78"/>
        <v>nie ubiegam sięLubuskieRzepin_PL431</v>
      </c>
      <c r="N2511" s="172" t="s">
        <v>1511</v>
      </c>
      <c r="O2511" s="192" t="str">
        <f t="shared" si="77"/>
        <v>Rzepin_PL431</v>
      </c>
      <c r="P2511" s="193" t="s">
        <v>1578</v>
      </c>
      <c r="Q2511" s="193" t="s">
        <v>1527</v>
      </c>
      <c r="R2511" s="172">
        <v>0</v>
      </c>
      <c r="S2511" s="172" t="s">
        <v>80</v>
      </c>
    </row>
    <row r="2512" spans="13:19" s="133" customFormat="1" ht="12.75" hidden="1" x14ac:dyDescent="0.25">
      <c r="M2512" s="172" t="str">
        <f t="shared" si="78"/>
        <v>nie ubiegam sięLubuskieSantok_PL431</v>
      </c>
      <c r="N2512" s="172" t="s">
        <v>1511</v>
      </c>
      <c r="O2512" s="192" t="str">
        <f t="shared" si="77"/>
        <v>Santok_PL431</v>
      </c>
      <c r="P2512" s="193" t="s">
        <v>1578</v>
      </c>
      <c r="Q2512" s="193" t="s">
        <v>1516</v>
      </c>
      <c r="R2512" s="172">
        <v>0</v>
      </c>
      <c r="S2512" s="172" t="s">
        <v>80</v>
      </c>
    </row>
    <row r="2513" spans="13:19" s="133" customFormat="1" ht="12.75" hidden="1" x14ac:dyDescent="0.25">
      <c r="M2513" s="172" t="str">
        <f t="shared" si="78"/>
        <v>nie ubiegam sięLubuskieSiedlisko_PL432</v>
      </c>
      <c r="N2513" s="172" t="s">
        <v>1511</v>
      </c>
      <c r="O2513" s="192" t="str">
        <f t="shared" si="77"/>
        <v>Siedlisko_PL432</v>
      </c>
      <c r="P2513" s="193" t="s">
        <v>1579</v>
      </c>
      <c r="Q2513" s="193" t="s">
        <v>1547</v>
      </c>
      <c r="R2513" s="172">
        <v>0</v>
      </c>
      <c r="S2513" s="172" t="s">
        <v>80</v>
      </c>
    </row>
    <row r="2514" spans="13:19" s="133" customFormat="1" ht="12.75" hidden="1" x14ac:dyDescent="0.25">
      <c r="M2514" s="172" t="str">
        <f t="shared" si="78"/>
        <v>nie ubiegam sięLubuskieSkąpe_PL432</v>
      </c>
      <c r="N2514" s="172" t="s">
        <v>1511</v>
      </c>
      <c r="O2514" s="192" t="str">
        <f t="shared" si="77"/>
        <v>Skąpe_PL432</v>
      </c>
      <c r="P2514" s="193" t="s">
        <v>1579</v>
      </c>
      <c r="Q2514" s="193" t="s">
        <v>1549</v>
      </c>
      <c r="R2514" s="172">
        <v>0</v>
      </c>
      <c r="S2514" s="172" t="s">
        <v>80</v>
      </c>
    </row>
    <row r="2515" spans="13:19" s="133" customFormat="1" ht="12.75" hidden="1" x14ac:dyDescent="0.25">
      <c r="M2515" s="172" t="str">
        <f t="shared" si="78"/>
        <v>nie ubiegam sięLubuskieSkwierzyna_PL431</v>
      </c>
      <c r="N2515" s="172" t="s">
        <v>1511</v>
      </c>
      <c r="O2515" s="192" t="str">
        <f t="shared" si="77"/>
        <v>Skwierzyna_PL431</v>
      </c>
      <c r="P2515" s="193" t="s">
        <v>1578</v>
      </c>
      <c r="Q2515" s="193" t="s">
        <v>1522</v>
      </c>
      <c r="R2515" s="172">
        <v>0</v>
      </c>
      <c r="S2515" s="172" t="s">
        <v>80</v>
      </c>
    </row>
    <row r="2516" spans="13:19" s="133" customFormat="1" ht="12.75" hidden="1" x14ac:dyDescent="0.25">
      <c r="M2516" s="172" t="str">
        <f t="shared" si="78"/>
        <v>nie ubiegam sięLubuskieSława_PL432</v>
      </c>
      <c r="N2516" s="172" t="s">
        <v>1511</v>
      </c>
      <c r="O2516" s="192" t="str">
        <f t="shared" si="77"/>
        <v>Sława_PL432</v>
      </c>
      <c r="P2516" s="193" t="s">
        <v>1579</v>
      </c>
      <c r="Q2516" s="193" t="s">
        <v>1575</v>
      </c>
      <c r="R2516" s="172">
        <v>0</v>
      </c>
      <c r="S2516" s="172" t="s">
        <v>80</v>
      </c>
    </row>
    <row r="2517" spans="13:19" s="133" customFormat="1" ht="12.75" hidden="1" x14ac:dyDescent="0.25">
      <c r="M2517" s="172" t="str">
        <f t="shared" si="78"/>
        <v>nie ubiegam sięLubuskieSłońsk_PL431</v>
      </c>
      <c r="N2517" s="172" t="s">
        <v>1511</v>
      </c>
      <c r="O2517" s="192" t="str">
        <f t="shared" si="77"/>
        <v>Słońsk_PL431</v>
      </c>
      <c r="P2517" s="193" t="s">
        <v>1578</v>
      </c>
      <c r="Q2517" s="193" t="s">
        <v>1535</v>
      </c>
      <c r="R2517" s="172">
        <v>0</v>
      </c>
      <c r="S2517" s="172" t="s">
        <v>80</v>
      </c>
    </row>
    <row r="2518" spans="13:19" s="133" customFormat="1" ht="12.75" hidden="1" x14ac:dyDescent="0.25">
      <c r="M2518" s="172" t="str">
        <f t="shared" si="78"/>
        <v>nie ubiegam sięLubuskieStare Kurowo_PL431</v>
      </c>
      <c r="N2518" s="172" t="s">
        <v>1511</v>
      </c>
      <c r="O2518" s="192" t="str">
        <f t="shared" si="77"/>
        <v>Stare Kurowo_PL431</v>
      </c>
      <c r="P2518" s="193" t="s">
        <v>1578</v>
      </c>
      <c r="Q2518" s="193" t="s">
        <v>1530</v>
      </c>
      <c r="R2518" s="172">
        <v>0</v>
      </c>
      <c r="S2518" s="172" t="s">
        <v>80</v>
      </c>
    </row>
    <row r="2519" spans="13:19" s="133" customFormat="1" ht="12.75" hidden="1" x14ac:dyDescent="0.25">
      <c r="M2519" s="172" t="str">
        <f t="shared" si="78"/>
        <v>nie ubiegam sięLubuskieStrzelce Krajeńskie_PL431</v>
      </c>
      <c r="N2519" s="172" t="s">
        <v>1511</v>
      </c>
      <c r="O2519" s="192" t="str">
        <f t="shared" si="77"/>
        <v>Strzelce Krajeńskie_PL431</v>
      </c>
      <c r="P2519" s="193" t="s">
        <v>1578</v>
      </c>
      <c r="Q2519" s="193" t="s">
        <v>1531</v>
      </c>
      <c r="R2519" s="172">
        <v>0</v>
      </c>
      <c r="S2519" s="172" t="s">
        <v>80</v>
      </c>
    </row>
    <row r="2520" spans="13:19" s="133" customFormat="1" ht="12.75" hidden="1" x14ac:dyDescent="0.25">
      <c r="M2520" s="172" t="str">
        <f t="shared" si="78"/>
        <v>nie ubiegam sięLubuskieSulechów_PL432</v>
      </c>
      <c r="N2520" s="172" t="s">
        <v>1511</v>
      </c>
      <c r="O2520" s="192" t="str">
        <f t="shared" si="77"/>
        <v>Sulechów_PL432</v>
      </c>
      <c r="P2520" s="193" t="s">
        <v>1579</v>
      </c>
      <c r="Q2520" s="193" t="s">
        <v>1557</v>
      </c>
      <c r="R2520" s="172">
        <v>0</v>
      </c>
      <c r="S2520" s="172" t="s">
        <v>80</v>
      </c>
    </row>
    <row r="2521" spans="13:19" s="133" customFormat="1" ht="12.75" hidden="1" x14ac:dyDescent="0.25">
      <c r="M2521" s="172" t="str">
        <f t="shared" si="78"/>
        <v>nie ubiegam sięLubuskieSulęcin_PL431</v>
      </c>
      <c r="N2521" s="172" t="s">
        <v>1511</v>
      </c>
      <c r="O2521" s="192" t="str">
        <f t="shared" si="77"/>
        <v>Sulęcin_PL431</v>
      </c>
      <c r="P2521" s="193" t="s">
        <v>1578</v>
      </c>
      <c r="Q2521" s="193" t="s">
        <v>1536</v>
      </c>
      <c r="R2521" s="172">
        <v>0</v>
      </c>
      <c r="S2521" s="172" t="s">
        <v>80</v>
      </c>
    </row>
    <row r="2522" spans="13:19" s="133" customFormat="1" ht="12.75" hidden="1" x14ac:dyDescent="0.25">
      <c r="M2522" s="172" t="str">
        <f t="shared" si="78"/>
        <v>nie ubiegam sięLubuskieSzczaniec_PL432</v>
      </c>
      <c r="N2522" s="172" t="s">
        <v>1511</v>
      </c>
      <c r="O2522" s="192" t="str">
        <f t="shared" si="77"/>
        <v>Szczaniec_PL432</v>
      </c>
      <c r="P2522" s="193" t="s">
        <v>1579</v>
      </c>
      <c r="Q2522" s="193" t="s">
        <v>1550</v>
      </c>
      <c r="R2522" s="172">
        <v>0</v>
      </c>
      <c r="S2522" s="172" t="s">
        <v>80</v>
      </c>
    </row>
    <row r="2523" spans="13:19" s="133" customFormat="1" ht="12.75" hidden="1" x14ac:dyDescent="0.25">
      <c r="M2523" s="172" t="str">
        <f t="shared" si="78"/>
        <v>nie ubiegam sięLubuskieSzlichtyngowa_PL432</v>
      </c>
      <c r="N2523" s="172" t="s">
        <v>1511</v>
      </c>
      <c r="O2523" s="192" t="str">
        <f t="shared" si="77"/>
        <v>Szlichtyngowa_PL432</v>
      </c>
      <c r="P2523" s="193" t="s">
        <v>1579</v>
      </c>
      <c r="Q2523" s="193" t="s">
        <v>1576</v>
      </c>
      <c r="R2523" s="172">
        <v>0</v>
      </c>
      <c r="S2523" s="172" t="s">
        <v>80</v>
      </c>
    </row>
    <row r="2524" spans="13:19" s="133" customFormat="1" ht="12.75" hidden="1" x14ac:dyDescent="0.25">
      <c r="M2524" s="172" t="str">
        <f t="shared" si="78"/>
        <v>nie ubiegam sięLubuskieSzprotawa_PL432</v>
      </c>
      <c r="N2524" s="172" t="s">
        <v>1511</v>
      </c>
      <c r="O2524" s="192" t="str">
        <f t="shared" si="77"/>
        <v>Szprotawa_PL432</v>
      </c>
      <c r="P2524" s="193" t="s">
        <v>1579</v>
      </c>
      <c r="Q2524" s="193" t="s">
        <v>1566</v>
      </c>
      <c r="R2524" s="172">
        <v>0</v>
      </c>
      <c r="S2524" s="172" t="s">
        <v>80</v>
      </c>
    </row>
    <row r="2525" spans="13:19" s="133" customFormat="1" ht="12.75" hidden="1" x14ac:dyDescent="0.25">
      <c r="M2525" s="172" t="str">
        <f t="shared" si="78"/>
        <v>nie ubiegam sięLubuskieŚwidnica_PL432</v>
      </c>
      <c r="N2525" s="172" t="s">
        <v>1511</v>
      </c>
      <c r="O2525" s="192" t="str">
        <f t="shared" si="77"/>
        <v>Świdnica_PL432</v>
      </c>
      <c r="P2525" s="193" t="s">
        <v>1579</v>
      </c>
      <c r="Q2525" s="193" t="s">
        <v>1558</v>
      </c>
      <c r="R2525" s="172">
        <v>0</v>
      </c>
      <c r="S2525" s="172" t="s">
        <v>80</v>
      </c>
    </row>
    <row r="2526" spans="13:19" s="133" customFormat="1" ht="12.75" hidden="1" x14ac:dyDescent="0.25">
      <c r="M2526" s="172" t="str">
        <f t="shared" si="78"/>
        <v>nie ubiegam sięLubuskieŚwiebodzin_PL432</v>
      </c>
      <c r="N2526" s="172" t="s">
        <v>1511</v>
      </c>
      <c r="O2526" s="192" t="str">
        <f t="shared" si="77"/>
        <v>Świebodzin_PL432</v>
      </c>
      <c r="P2526" s="193" t="s">
        <v>1579</v>
      </c>
      <c r="Q2526" s="193" t="s">
        <v>1551</v>
      </c>
      <c r="R2526" s="172">
        <v>0</v>
      </c>
      <c r="S2526" s="172" t="s">
        <v>80</v>
      </c>
    </row>
    <row r="2527" spans="13:19" s="133" customFormat="1" ht="12.75" hidden="1" x14ac:dyDescent="0.25">
      <c r="M2527" s="172" t="str">
        <f t="shared" si="78"/>
        <v>nie ubiegam sięLubuskieTorzym_PL431</v>
      </c>
      <c r="N2527" s="172" t="s">
        <v>1511</v>
      </c>
      <c r="O2527" s="192" t="str">
        <f t="shared" si="77"/>
        <v>Torzym_PL431</v>
      </c>
      <c r="P2527" s="193" t="s">
        <v>1578</v>
      </c>
      <c r="Q2527" s="193" t="s">
        <v>1537</v>
      </c>
      <c r="R2527" s="172">
        <v>0</v>
      </c>
      <c r="S2527" s="172" t="s">
        <v>80</v>
      </c>
    </row>
    <row r="2528" spans="13:19" s="133" customFormat="1" ht="12.75" hidden="1" x14ac:dyDescent="0.25">
      <c r="M2528" s="172" t="str">
        <f t="shared" si="78"/>
        <v>nie ubiegam sięLubuskieTrzciel_PL431</v>
      </c>
      <c r="N2528" s="172" t="s">
        <v>1511</v>
      </c>
      <c r="O2528" s="192" t="str">
        <f t="shared" si="77"/>
        <v>Trzciel_PL431</v>
      </c>
      <c r="P2528" s="193" t="s">
        <v>1578</v>
      </c>
      <c r="Q2528" s="193" t="s">
        <v>1523</v>
      </c>
      <c r="R2528" s="172">
        <v>0</v>
      </c>
      <c r="S2528" s="172" t="s">
        <v>80</v>
      </c>
    </row>
    <row r="2529" spans="13:19" s="133" customFormat="1" ht="12.75" hidden="1" x14ac:dyDescent="0.25">
      <c r="M2529" s="172" t="str">
        <f t="shared" si="78"/>
        <v>nie ubiegam sięLubuskieTrzebiechów_PL432</v>
      </c>
      <c r="N2529" s="172" t="s">
        <v>1511</v>
      </c>
      <c r="O2529" s="192" t="str">
        <f t="shared" si="77"/>
        <v>Trzebiechów_PL432</v>
      </c>
      <c r="P2529" s="193" t="s">
        <v>1579</v>
      </c>
      <c r="Q2529" s="193" t="s">
        <v>1559</v>
      </c>
      <c r="R2529" s="172">
        <v>0</v>
      </c>
      <c r="S2529" s="172" t="s">
        <v>80</v>
      </c>
    </row>
    <row r="2530" spans="13:19" s="133" customFormat="1" ht="12.75" hidden="1" x14ac:dyDescent="0.25">
      <c r="M2530" s="172" t="str">
        <f t="shared" si="78"/>
        <v>nie ubiegam sięLubuskieTrzebiel_PL432</v>
      </c>
      <c r="N2530" s="172" t="s">
        <v>1511</v>
      </c>
      <c r="O2530" s="192" t="str">
        <f t="shared" si="77"/>
        <v>Trzebiel_PL432</v>
      </c>
      <c r="P2530" s="193" t="s">
        <v>1579</v>
      </c>
      <c r="Q2530" s="193" t="s">
        <v>1572</v>
      </c>
      <c r="R2530" s="172">
        <v>0</v>
      </c>
      <c r="S2530" s="172" t="s">
        <v>80</v>
      </c>
    </row>
    <row r="2531" spans="13:19" s="133" customFormat="1" ht="12.75" hidden="1" x14ac:dyDescent="0.25">
      <c r="M2531" s="172" t="str">
        <f t="shared" si="78"/>
        <v>nie ubiegam sięLubuskieTuplice_PL432</v>
      </c>
      <c r="N2531" s="172" t="s">
        <v>1511</v>
      </c>
      <c r="O2531" s="192" t="str">
        <f t="shared" si="77"/>
        <v>Tuplice_PL432</v>
      </c>
      <c r="P2531" s="193" t="s">
        <v>1579</v>
      </c>
      <c r="Q2531" s="193" t="s">
        <v>1573</v>
      </c>
      <c r="R2531" s="172">
        <v>0</v>
      </c>
      <c r="S2531" s="172" t="s">
        <v>80</v>
      </c>
    </row>
    <row r="2532" spans="13:19" s="133" customFormat="1" ht="12.75" hidden="1" x14ac:dyDescent="0.25">
      <c r="M2532" s="172" t="str">
        <f t="shared" si="78"/>
        <v>nie ubiegam sięLubuskieWitnica_PL431</v>
      </c>
      <c r="N2532" s="172" t="s">
        <v>1511</v>
      </c>
      <c r="O2532" s="192" t="str">
        <f t="shared" si="77"/>
        <v>Witnica_PL431</v>
      </c>
      <c r="P2532" s="193" t="s">
        <v>1578</v>
      </c>
      <c r="Q2532" s="193" t="s">
        <v>1517</v>
      </c>
      <c r="R2532" s="172">
        <v>0</v>
      </c>
      <c r="S2532" s="172" t="s">
        <v>80</v>
      </c>
    </row>
    <row r="2533" spans="13:19" s="133" customFormat="1" ht="12.75" hidden="1" x14ac:dyDescent="0.25">
      <c r="M2533" s="172" t="str">
        <f t="shared" si="78"/>
        <v>nie ubiegam sięLubuskieWschowa_PL432</v>
      </c>
      <c r="N2533" s="172" t="s">
        <v>1511</v>
      </c>
      <c r="O2533" s="192" t="str">
        <f t="shared" si="77"/>
        <v>Wschowa_PL432</v>
      </c>
      <c r="P2533" s="193" t="s">
        <v>1579</v>
      </c>
      <c r="Q2533" s="193" t="s">
        <v>1577</v>
      </c>
      <c r="R2533" s="172">
        <v>0</v>
      </c>
      <c r="S2533" s="172" t="s">
        <v>80</v>
      </c>
    </row>
    <row r="2534" spans="13:19" s="133" customFormat="1" ht="12.75" hidden="1" x14ac:dyDescent="0.25">
      <c r="M2534" s="172" t="str">
        <f t="shared" si="78"/>
        <v>nie ubiegam sięLubuskieWymiarki_PL432</v>
      </c>
      <c r="N2534" s="172" t="s">
        <v>1511</v>
      </c>
      <c r="O2534" s="192" t="str">
        <f t="shared" si="77"/>
        <v>Wymiarki_PL432</v>
      </c>
      <c r="P2534" s="193" t="s">
        <v>1579</v>
      </c>
      <c r="Q2534" s="193" t="s">
        <v>1567</v>
      </c>
      <c r="R2534" s="172">
        <v>0</v>
      </c>
      <c r="S2534" s="172" t="s">
        <v>80</v>
      </c>
    </row>
    <row r="2535" spans="13:19" s="133" customFormat="1" ht="12.75" hidden="1" x14ac:dyDescent="0.25">
      <c r="M2535" s="172" t="str">
        <f t="shared" si="78"/>
        <v>nie ubiegam sięLubuskieZabór_PL432</v>
      </c>
      <c r="N2535" s="172" t="s">
        <v>1511</v>
      </c>
      <c r="O2535" s="192" t="str">
        <f t="shared" si="77"/>
        <v>Zabór_PL432</v>
      </c>
      <c r="P2535" s="193" t="s">
        <v>1579</v>
      </c>
      <c r="Q2535" s="193" t="s">
        <v>1560</v>
      </c>
      <c r="R2535" s="172">
        <v>0</v>
      </c>
      <c r="S2535" s="172" t="s">
        <v>80</v>
      </c>
    </row>
    <row r="2536" spans="13:19" s="133" customFormat="1" ht="12.75" hidden="1" x14ac:dyDescent="0.25">
      <c r="M2536" s="172" t="str">
        <f t="shared" si="78"/>
        <v>nie ubiegam sięLubuskieZielona Góra_PL432</v>
      </c>
      <c r="N2536" s="172" t="s">
        <v>1511</v>
      </c>
      <c r="O2536" s="192" t="str">
        <f t="shared" si="77"/>
        <v>Zielona Góra_PL432</v>
      </c>
      <c r="P2536" s="193" t="s">
        <v>1579</v>
      </c>
      <c r="Q2536" s="193" t="s">
        <v>1561</v>
      </c>
      <c r="R2536" s="172">
        <v>0</v>
      </c>
      <c r="S2536" s="172" t="s">
        <v>80</v>
      </c>
    </row>
    <row r="2537" spans="13:19" s="133" customFormat="1" ht="12.75" hidden="1" x14ac:dyDescent="0.25">
      <c r="M2537" s="172" t="str">
        <f t="shared" si="78"/>
        <v>nie ubiegam sięLubuskieZwierzyn_PL431</v>
      </c>
      <c r="N2537" s="172" t="s">
        <v>1511</v>
      </c>
      <c r="O2537" s="192" t="str">
        <f t="shared" si="77"/>
        <v>Zwierzyn_PL431</v>
      </c>
      <c r="P2537" s="193" t="s">
        <v>1578</v>
      </c>
      <c r="Q2537" s="193" t="s">
        <v>1532</v>
      </c>
      <c r="R2537" s="172">
        <v>0</v>
      </c>
      <c r="S2537" s="172" t="s">
        <v>80</v>
      </c>
    </row>
    <row r="2538" spans="13:19" s="133" customFormat="1" ht="12.75" hidden="1" x14ac:dyDescent="0.25">
      <c r="M2538" s="172" t="str">
        <f t="shared" si="78"/>
        <v>nie ubiegam sięLubuskieŻagań_PL432</v>
      </c>
      <c r="N2538" s="172" t="s">
        <v>1511</v>
      </c>
      <c r="O2538" s="192" t="str">
        <f t="shared" si="77"/>
        <v>Żagań_PL432</v>
      </c>
      <c r="P2538" s="193" t="s">
        <v>1579</v>
      </c>
      <c r="Q2538" s="193" t="s">
        <v>1568</v>
      </c>
      <c r="R2538" s="172">
        <v>0</v>
      </c>
      <c r="S2538" s="172" t="s">
        <v>80</v>
      </c>
    </row>
    <row r="2539" spans="13:19" s="133" customFormat="1" ht="12.75" hidden="1" x14ac:dyDescent="0.25">
      <c r="M2539" s="172" t="str">
        <f t="shared" si="78"/>
        <v>nie ubiegam sięLubuskieŻary_PL432</v>
      </c>
      <c r="N2539" s="172" t="s">
        <v>1511</v>
      </c>
      <c r="O2539" s="192" t="str">
        <f t="shared" si="77"/>
        <v>Żary_PL432</v>
      </c>
      <c r="P2539" s="193" t="s">
        <v>1579</v>
      </c>
      <c r="Q2539" s="193" t="s">
        <v>1574</v>
      </c>
      <c r="R2539" s="172">
        <v>0</v>
      </c>
      <c r="S2539" s="172" t="s">
        <v>80</v>
      </c>
    </row>
    <row r="2540" spans="13:19" s="133" customFormat="1" ht="12.75" hidden="1" x14ac:dyDescent="0.25">
      <c r="M2540" s="172" t="str">
        <f t="shared" si="78"/>
        <v>nie ubiegam sięŁódzkieAleksandrów_PL115</v>
      </c>
      <c r="N2540" s="172" t="s">
        <v>277</v>
      </c>
      <c r="O2540" s="192" t="str">
        <f t="shared" si="77"/>
        <v>Aleksandrów_PL115</v>
      </c>
      <c r="P2540" s="193" t="s">
        <v>643</v>
      </c>
      <c r="Q2540" s="193" t="s">
        <v>159</v>
      </c>
      <c r="R2540" s="172">
        <v>0</v>
      </c>
      <c r="S2540" s="172" t="s">
        <v>80</v>
      </c>
    </row>
    <row r="2541" spans="13:19" s="133" customFormat="1" ht="12.75" hidden="1" x14ac:dyDescent="0.25">
      <c r="M2541" s="172" t="str">
        <f t="shared" si="78"/>
        <v>nie ubiegam sięŁódzkieBedlno_PL117</v>
      </c>
      <c r="N2541" s="172" t="s">
        <v>277</v>
      </c>
      <c r="O2541" s="192" t="str">
        <f t="shared" si="77"/>
        <v>Bedlno_PL117</v>
      </c>
      <c r="P2541" s="193" t="s">
        <v>645</v>
      </c>
      <c r="Q2541" s="193" t="s">
        <v>238</v>
      </c>
      <c r="R2541" s="172">
        <v>0</v>
      </c>
      <c r="S2541" s="172" t="s">
        <v>80</v>
      </c>
    </row>
    <row r="2542" spans="13:19" s="133" customFormat="1" ht="12.75" hidden="1" x14ac:dyDescent="0.25">
      <c r="M2542" s="172" t="str">
        <f t="shared" si="78"/>
        <v>nie ubiegam sięŁódzkieBełchatów_PL115</v>
      </c>
      <c r="N2542" s="172" t="s">
        <v>277</v>
      </c>
      <c r="O2542" s="192" t="str">
        <f t="shared" si="77"/>
        <v>Bełchatów_PL115</v>
      </c>
      <c r="P2542" s="193" t="s">
        <v>643</v>
      </c>
      <c r="Q2542" s="193" t="s">
        <v>146</v>
      </c>
      <c r="R2542" s="172">
        <v>0</v>
      </c>
      <c r="S2542" s="172" t="s">
        <v>80</v>
      </c>
    </row>
    <row r="2543" spans="13:19" s="133" customFormat="1" ht="12.75" hidden="1" x14ac:dyDescent="0.25">
      <c r="M2543" s="172" t="str">
        <f t="shared" si="78"/>
        <v>nie ubiegam sięŁódzkieBędków_PL115</v>
      </c>
      <c r="N2543" s="172" t="s">
        <v>277</v>
      </c>
      <c r="O2543" s="192" t="str">
        <f t="shared" si="77"/>
        <v>Będków_PL115</v>
      </c>
      <c r="P2543" s="193" t="s">
        <v>643</v>
      </c>
      <c r="Q2543" s="193" t="s">
        <v>182</v>
      </c>
      <c r="R2543" s="172">
        <v>0</v>
      </c>
      <c r="S2543" s="172" t="s">
        <v>80</v>
      </c>
    </row>
    <row r="2544" spans="13:19" s="133" customFormat="1" ht="12.75" hidden="1" x14ac:dyDescent="0.25">
      <c r="M2544" s="172" t="str">
        <f t="shared" si="78"/>
        <v>nie ubiegam sięŁódzkieBiała Rawska_PL117</v>
      </c>
      <c r="N2544" s="172" t="s">
        <v>277</v>
      </c>
      <c r="O2544" s="192" t="str">
        <f t="shared" si="77"/>
        <v>Biała Rawska_PL117</v>
      </c>
      <c r="P2544" s="193" t="s">
        <v>645</v>
      </c>
      <c r="Q2544" s="193" t="s">
        <v>263</v>
      </c>
      <c r="R2544" s="172">
        <v>0</v>
      </c>
      <c r="S2544" s="172" t="s">
        <v>80</v>
      </c>
    </row>
    <row r="2545" spans="13:19" s="133" customFormat="1" ht="12.75" hidden="1" x14ac:dyDescent="0.25">
      <c r="M2545" s="172" t="str">
        <f t="shared" si="78"/>
        <v>nie ubiegam sięŁódzkieBiała_PL116</v>
      </c>
      <c r="N2545" s="172" t="s">
        <v>277</v>
      </c>
      <c r="O2545" s="192" t="str">
        <f t="shared" si="77"/>
        <v>Biała_PL116</v>
      </c>
      <c r="P2545" s="193" t="s">
        <v>644</v>
      </c>
      <c r="Q2545" s="193" t="s">
        <v>220</v>
      </c>
      <c r="R2545" s="172">
        <v>0</v>
      </c>
      <c r="S2545" s="172" t="s">
        <v>80</v>
      </c>
    </row>
    <row r="2546" spans="13:19" s="133" customFormat="1" ht="12.75" hidden="1" x14ac:dyDescent="0.25">
      <c r="M2546" s="172" t="str">
        <f t="shared" si="78"/>
        <v>nie ubiegam sięŁódzkieBiałaczów_PL115</v>
      </c>
      <c r="N2546" s="172" t="s">
        <v>277</v>
      </c>
      <c r="O2546" s="192" t="str">
        <f t="shared" si="77"/>
        <v>Białaczów_PL115</v>
      </c>
      <c r="P2546" s="193" t="s">
        <v>643</v>
      </c>
      <c r="Q2546" s="193" t="s">
        <v>152</v>
      </c>
      <c r="R2546" s="172">
        <v>0</v>
      </c>
      <c r="S2546" s="172" t="s">
        <v>80</v>
      </c>
    </row>
    <row r="2547" spans="13:19" s="133" customFormat="1" ht="12.75" hidden="1" x14ac:dyDescent="0.25">
      <c r="M2547" s="172" t="str">
        <f t="shared" si="78"/>
        <v>nie ubiegam sięŁódzkieBielawy_PL117</v>
      </c>
      <c r="N2547" s="172" t="s">
        <v>277</v>
      </c>
      <c r="O2547" s="192" t="str">
        <f t="shared" si="77"/>
        <v>Bielawy_PL117</v>
      </c>
      <c r="P2547" s="193" t="s">
        <v>645</v>
      </c>
      <c r="Q2547" s="193" t="s">
        <v>254</v>
      </c>
      <c r="R2547" s="172">
        <v>0</v>
      </c>
      <c r="S2547" s="172" t="s">
        <v>80</v>
      </c>
    </row>
    <row r="2548" spans="13:19" s="133" customFormat="1" ht="12.75" hidden="1" x14ac:dyDescent="0.25">
      <c r="M2548" s="172" t="str">
        <f t="shared" si="78"/>
        <v>nie ubiegam sięŁódzkieBłaszki_PL116</v>
      </c>
      <c r="N2548" s="172" t="s">
        <v>277</v>
      </c>
      <c r="O2548" s="192" t="str">
        <f t="shared" si="77"/>
        <v>Błaszki_PL116</v>
      </c>
      <c r="P2548" s="193" t="s">
        <v>644</v>
      </c>
      <c r="Q2548" s="193" t="s">
        <v>210</v>
      </c>
      <c r="R2548" s="172">
        <v>0</v>
      </c>
      <c r="S2548" s="172" t="s">
        <v>80</v>
      </c>
    </row>
    <row r="2549" spans="13:19" s="133" customFormat="1" ht="12.75" hidden="1" x14ac:dyDescent="0.25">
      <c r="M2549" s="172" t="str">
        <f t="shared" si="78"/>
        <v>nie ubiegam sięŁódzkieBolesławiec_PL116</v>
      </c>
      <c r="N2549" s="172" t="s">
        <v>277</v>
      </c>
      <c r="O2549" s="192" t="str">
        <f t="shared" si="77"/>
        <v>Bolesławiec_PL116</v>
      </c>
      <c r="P2549" s="193" t="s">
        <v>644</v>
      </c>
      <c r="Q2549" s="193" t="s">
        <v>229</v>
      </c>
      <c r="R2549" s="172">
        <v>0</v>
      </c>
      <c r="S2549" s="172" t="s">
        <v>80</v>
      </c>
    </row>
    <row r="2550" spans="13:19" s="133" customFormat="1" ht="12.75" hidden="1" x14ac:dyDescent="0.25">
      <c r="M2550" s="172" t="str">
        <f t="shared" si="78"/>
        <v>nie ubiegam sięŁódzkieBolimów_PL117</v>
      </c>
      <c r="N2550" s="172" t="s">
        <v>277</v>
      </c>
      <c r="O2550" s="192" t="str">
        <f t="shared" si="77"/>
        <v>Bolimów_PL117</v>
      </c>
      <c r="P2550" s="193" t="s">
        <v>645</v>
      </c>
      <c r="Q2550" s="193" t="s">
        <v>268</v>
      </c>
      <c r="R2550" s="172">
        <v>0</v>
      </c>
      <c r="S2550" s="172" t="s">
        <v>80</v>
      </c>
    </row>
    <row r="2551" spans="13:19" s="133" customFormat="1" ht="12.75" hidden="1" x14ac:dyDescent="0.25">
      <c r="M2551" s="172" t="str">
        <f t="shared" si="78"/>
        <v>nie ubiegam sięŁódzkieBrąszewice_PL116</v>
      </c>
      <c r="N2551" s="172" t="s">
        <v>277</v>
      </c>
      <c r="O2551" s="192" t="str">
        <f t="shared" si="77"/>
        <v>Brąszewice_PL116</v>
      </c>
      <c r="P2551" s="193" t="s">
        <v>644</v>
      </c>
      <c r="Q2551" s="193" t="s">
        <v>211</v>
      </c>
      <c r="R2551" s="172">
        <v>0</v>
      </c>
      <c r="S2551" s="172" t="s">
        <v>80</v>
      </c>
    </row>
    <row r="2552" spans="13:19" s="133" customFormat="1" ht="12.75" hidden="1" x14ac:dyDescent="0.25">
      <c r="M2552" s="172" t="str">
        <f t="shared" si="78"/>
        <v>nie ubiegam sięŁódzkieBrójce_PL114</v>
      </c>
      <c r="N2552" s="172" t="s">
        <v>277</v>
      </c>
      <c r="O2552" s="192" t="str">
        <f t="shared" si="77"/>
        <v>Brójce_PL114</v>
      </c>
      <c r="P2552" s="193" t="s">
        <v>642</v>
      </c>
      <c r="Q2552" s="193" t="s">
        <v>130</v>
      </c>
      <c r="R2552" s="172">
        <v>0</v>
      </c>
      <c r="S2552" s="172" t="s">
        <v>80</v>
      </c>
    </row>
    <row r="2553" spans="13:19" s="133" customFormat="1" ht="12.75" hidden="1" x14ac:dyDescent="0.25">
      <c r="M2553" s="172" t="str">
        <f t="shared" si="78"/>
        <v>nie ubiegam sięŁódzkieBrzeziny_PL114</v>
      </c>
      <c r="N2553" s="172" t="s">
        <v>277</v>
      </c>
      <c r="O2553" s="192" t="str">
        <f t="shared" si="77"/>
        <v>Brzeziny_PL114</v>
      </c>
      <c r="P2553" s="193" t="s">
        <v>642</v>
      </c>
      <c r="Q2553" s="193" t="s">
        <v>142</v>
      </c>
      <c r="R2553" s="172">
        <v>0</v>
      </c>
      <c r="S2553" s="172" t="s">
        <v>80</v>
      </c>
    </row>
    <row r="2554" spans="13:19" s="133" customFormat="1" ht="12.75" hidden="1" x14ac:dyDescent="0.25">
      <c r="M2554" s="172" t="str">
        <f t="shared" si="78"/>
        <v>nie ubiegam sięŁódzkieBrzeźnio_PL116</v>
      </c>
      <c r="N2554" s="172" t="s">
        <v>277</v>
      </c>
      <c r="O2554" s="192" t="str">
        <f t="shared" si="77"/>
        <v>Brzeźnio_PL116</v>
      </c>
      <c r="P2554" s="193" t="s">
        <v>644</v>
      </c>
      <c r="Q2554" s="193" t="s">
        <v>212</v>
      </c>
      <c r="R2554" s="172">
        <v>0</v>
      </c>
      <c r="S2554" s="172" t="s">
        <v>80</v>
      </c>
    </row>
    <row r="2555" spans="13:19" s="133" customFormat="1" ht="12.75" hidden="1" x14ac:dyDescent="0.25">
      <c r="M2555" s="172" t="str">
        <f t="shared" si="78"/>
        <v>nie ubiegam sięŁódzkieBuczek_PL116</v>
      </c>
      <c r="N2555" s="172" t="s">
        <v>277</v>
      </c>
      <c r="O2555" s="192" t="str">
        <f t="shared" si="77"/>
        <v>Buczek_PL116</v>
      </c>
      <c r="P2555" s="193" t="s">
        <v>644</v>
      </c>
      <c r="Q2555" s="193" t="s">
        <v>192</v>
      </c>
      <c r="R2555" s="172">
        <v>0</v>
      </c>
      <c r="S2555" s="172" t="s">
        <v>80</v>
      </c>
    </row>
    <row r="2556" spans="13:19" s="133" customFormat="1" ht="12.75" hidden="1" x14ac:dyDescent="0.25">
      <c r="M2556" s="172" t="str">
        <f t="shared" si="78"/>
        <v>nie ubiegam sięŁódzkieBudziszewice_PL115</v>
      </c>
      <c r="N2556" s="172" t="s">
        <v>277</v>
      </c>
      <c r="O2556" s="192" t="str">
        <f t="shared" si="77"/>
        <v>Budziszewice_PL115</v>
      </c>
      <c r="P2556" s="193" t="s">
        <v>643</v>
      </c>
      <c r="Q2556" s="193" t="s">
        <v>183</v>
      </c>
      <c r="R2556" s="172">
        <v>0</v>
      </c>
      <c r="S2556" s="172" t="s">
        <v>80</v>
      </c>
    </row>
    <row r="2557" spans="13:19" s="133" customFormat="1" ht="12.75" hidden="1" x14ac:dyDescent="0.25">
      <c r="M2557" s="172" t="str">
        <f t="shared" si="78"/>
        <v>nie ubiegam sięŁódzkieBurzenin_PL116</v>
      </c>
      <c r="N2557" s="172" t="s">
        <v>277</v>
      </c>
      <c r="O2557" s="192" t="str">
        <f t="shared" si="77"/>
        <v>Burzenin_PL116</v>
      </c>
      <c r="P2557" s="193" t="s">
        <v>644</v>
      </c>
      <c r="Q2557" s="193" t="s">
        <v>213</v>
      </c>
      <c r="R2557" s="172">
        <v>0</v>
      </c>
      <c r="S2557" s="172" t="s">
        <v>80</v>
      </c>
    </row>
    <row r="2558" spans="13:19" s="133" customFormat="1" ht="12.75" hidden="1" x14ac:dyDescent="0.25">
      <c r="M2558" s="172" t="str">
        <f t="shared" si="78"/>
        <v>nie ubiegam sięŁódzkieChąśno_PL117</v>
      </c>
      <c r="N2558" s="172" t="s">
        <v>277</v>
      </c>
      <c r="O2558" s="192" t="str">
        <f t="shared" si="77"/>
        <v>Chąśno_PL117</v>
      </c>
      <c r="P2558" s="193" t="s">
        <v>645</v>
      </c>
      <c r="Q2558" s="193" t="s">
        <v>255</v>
      </c>
      <c r="R2558" s="172">
        <v>0</v>
      </c>
      <c r="S2558" s="172" t="s">
        <v>80</v>
      </c>
    </row>
    <row r="2559" spans="13:19" s="133" customFormat="1" ht="12.75" hidden="1" x14ac:dyDescent="0.25">
      <c r="M2559" s="172" t="str">
        <f t="shared" si="78"/>
        <v>nie ubiegam sięŁódzkieCielądz_PL117</v>
      </c>
      <c r="N2559" s="172" t="s">
        <v>277</v>
      </c>
      <c r="O2559" s="192" t="str">
        <f t="shared" si="77"/>
        <v>Cielądz_PL117</v>
      </c>
      <c r="P2559" s="193" t="s">
        <v>645</v>
      </c>
      <c r="Q2559" s="193" t="s">
        <v>264</v>
      </c>
      <c r="R2559" s="172">
        <v>0</v>
      </c>
      <c r="S2559" s="172" t="s">
        <v>80</v>
      </c>
    </row>
    <row r="2560" spans="13:19" s="133" customFormat="1" ht="12.75" hidden="1" x14ac:dyDescent="0.25">
      <c r="M2560" s="172" t="str">
        <f t="shared" si="78"/>
        <v>nie ubiegam sięŁódzkieCzarnocin_PL115</v>
      </c>
      <c r="N2560" s="172" t="s">
        <v>277</v>
      </c>
      <c r="O2560" s="192" t="str">
        <f t="shared" si="77"/>
        <v>Czarnocin_PL115</v>
      </c>
      <c r="P2560" s="193" t="s">
        <v>643</v>
      </c>
      <c r="Q2560" s="193" t="s">
        <v>160</v>
      </c>
      <c r="R2560" s="172">
        <v>0</v>
      </c>
      <c r="S2560" s="172" t="s">
        <v>80</v>
      </c>
    </row>
    <row r="2561" spans="13:19" s="133" customFormat="1" ht="12.75" hidden="1" x14ac:dyDescent="0.25">
      <c r="M2561" s="172" t="str">
        <f t="shared" si="78"/>
        <v>nie ubiegam sięŁódzkieCzarnożyły_PL116</v>
      </c>
      <c r="N2561" s="172" t="s">
        <v>277</v>
      </c>
      <c r="O2561" s="192" t="str">
        <f t="shared" si="77"/>
        <v>Czarnożyły_PL116</v>
      </c>
      <c r="P2561" s="193" t="s">
        <v>644</v>
      </c>
      <c r="Q2561" s="193" t="s">
        <v>221</v>
      </c>
      <c r="R2561" s="172">
        <v>0</v>
      </c>
      <c r="S2561" s="172" t="s">
        <v>80</v>
      </c>
    </row>
    <row r="2562" spans="13:19" s="133" customFormat="1" ht="12.75" hidden="1" x14ac:dyDescent="0.25">
      <c r="M2562" s="172" t="str">
        <f t="shared" si="78"/>
        <v>nie ubiegam sięŁódzkieCzastary_PL116</v>
      </c>
      <c r="N2562" s="172" t="s">
        <v>277</v>
      </c>
      <c r="O2562" s="192" t="str">
        <f t="shared" si="77"/>
        <v>Czastary_PL116</v>
      </c>
      <c r="P2562" s="193" t="s">
        <v>644</v>
      </c>
      <c r="Q2562" s="193" t="s">
        <v>230</v>
      </c>
      <c r="R2562" s="172">
        <v>0</v>
      </c>
      <c r="S2562" s="172" t="s">
        <v>80</v>
      </c>
    </row>
    <row r="2563" spans="13:19" s="133" customFormat="1" ht="12.75" hidden="1" x14ac:dyDescent="0.25">
      <c r="M2563" s="172" t="str">
        <f t="shared" si="78"/>
        <v>nie ubiegam sięŁódzkieCzerniewice_PL115</v>
      </c>
      <c r="N2563" s="172" t="s">
        <v>277</v>
      </c>
      <c r="O2563" s="192" t="str">
        <f t="shared" si="77"/>
        <v>Czerniewice_PL115</v>
      </c>
      <c r="P2563" s="193" t="s">
        <v>643</v>
      </c>
      <c r="Q2563" s="193" t="s">
        <v>184</v>
      </c>
      <c r="R2563" s="172">
        <v>0</v>
      </c>
      <c r="S2563" s="172" t="s">
        <v>80</v>
      </c>
    </row>
    <row r="2564" spans="13:19" s="133" customFormat="1" ht="12.75" hidden="1" x14ac:dyDescent="0.25">
      <c r="M2564" s="172" t="str">
        <f t="shared" si="78"/>
        <v>nie ubiegam sięŁódzkieDalików_PL116</v>
      </c>
      <c r="N2564" s="172" t="s">
        <v>277</v>
      </c>
      <c r="O2564" s="192" t="str">
        <f t="shared" si="77"/>
        <v>Dalików_PL116</v>
      </c>
      <c r="P2564" s="193" t="s">
        <v>644</v>
      </c>
      <c r="Q2564" s="193" t="s">
        <v>204</v>
      </c>
      <c r="R2564" s="172">
        <v>0</v>
      </c>
      <c r="S2564" s="172" t="s">
        <v>80</v>
      </c>
    </row>
    <row r="2565" spans="13:19" s="133" customFormat="1" ht="12.75" hidden="1" x14ac:dyDescent="0.25">
      <c r="M2565" s="172" t="str">
        <f t="shared" si="78"/>
        <v>nie ubiegam sięŁódzkieDaszyna_PL117</v>
      </c>
      <c r="N2565" s="172" t="s">
        <v>277</v>
      </c>
      <c r="O2565" s="192" t="str">
        <f t="shared" ref="O2565:O2628" si="79">Q2565&amp;P2565</f>
        <v>Daszyna_PL117</v>
      </c>
      <c r="P2565" s="193" t="s">
        <v>645</v>
      </c>
      <c r="Q2565" s="193" t="s">
        <v>247</v>
      </c>
      <c r="R2565" s="172">
        <v>0</v>
      </c>
      <c r="S2565" s="172" t="s">
        <v>80</v>
      </c>
    </row>
    <row r="2566" spans="13:19" s="133" customFormat="1" ht="12.75" hidden="1" x14ac:dyDescent="0.25">
      <c r="M2566" s="172" t="str">
        <f t="shared" ref="M2566:M2629" si="80">S2566&amp;N2566&amp;O2566</f>
        <v>nie ubiegam sięŁódzkieDąbrowice_PL117</v>
      </c>
      <c r="N2566" s="172" t="s">
        <v>277</v>
      </c>
      <c r="O2566" s="192" t="str">
        <f t="shared" si="79"/>
        <v>Dąbrowice_PL117</v>
      </c>
      <c r="P2566" s="193" t="s">
        <v>645</v>
      </c>
      <c r="Q2566" s="193" t="s">
        <v>239</v>
      </c>
      <c r="R2566" s="172">
        <v>0</v>
      </c>
      <c r="S2566" s="172" t="s">
        <v>80</v>
      </c>
    </row>
    <row r="2567" spans="13:19" s="133" customFormat="1" ht="12.75" hidden="1" x14ac:dyDescent="0.25">
      <c r="M2567" s="172" t="str">
        <f t="shared" si="80"/>
        <v>nie ubiegam sięŁódzkieDłutów_PL114</v>
      </c>
      <c r="N2567" s="172" t="s">
        <v>277</v>
      </c>
      <c r="O2567" s="192" t="str">
        <f t="shared" si="79"/>
        <v>Dłutów_PL114</v>
      </c>
      <c r="P2567" s="193" t="s">
        <v>642</v>
      </c>
      <c r="Q2567" s="193" t="s">
        <v>134</v>
      </c>
      <c r="R2567" s="172">
        <v>0</v>
      </c>
      <c r="S2567" s="172" t="s">
        <v>80</v>
      </c>
    </row>
    <row r="2568" spans="13:19" s="133" customFormat="1" ht="12.75" hidden="1" x14ac:dyDescent="0.25">
      <c r="M2568" s="172" t="str">
        <f t="shared" si="80"/>
        <v>nie ubiegam sięŁódzkieDmosin_PL114</v>
      </c>
      <c r="N2568" s="172" t="s">
        <v>277</v>
      </c>
      <c r="O2568" s="192" t="str">
        <f t="shared" si="79"/>
        <v>Dmosin_PL114</v>
      </c>
      <c r="P2568" s="193" t="s">
        <v>642</v>
      </c>
      <c r="Q2568" s="193" t="s">
        <v>143</v>
      </c>
      <c r="R2568" s="172">
        <v>0</v>
      </c>
      <c r="S2568" s="172" t="s">
        <v>80</v>
      </c>
    </row>
    <row r="2569" spans="13:19" s="133" customFormat="1" ht="12.75" hidden="1" x14ac:dyDescent="0.25">
      <c r="M2569" s="172" t="str">
        <f t="shared" si="80"/>
        <v>nie ubiegam sięŁódzkieDobroń_PL114</v>
      </c>
      <c r="N2569" s="172" t="s">
        <v>277</v>
      </c>
      <c r="O2569" s="192" t="str">
        <f t="shared" si="79"/>
        <v>Dobroń_PL114</v>
      </c>
      <c r="P2569" s="193" t="s">
        <v>642</v>
      </c>
      <c r="Q2569" s="193" t="s">
        <v>135</v>
      </c>
      <c r="R2569" s="172">
        <v>0</v>
      </c>
      <c r="S2569" s="172" t="s">
        <v>80</v>
      </c>
    </row>
    <row r="2570" spans="13:19" s="133" customFormat="1" ht="12.75" hidden="1" x14ac:dyDescent="0.25">
      <c r="M2570" s="172" t="str">
        <f t="shared" si="80"/>
        <v>nie ubiegam sięŁódzkieDobryszyce_PL115</v>
      </c>
      <c r="N2570" s="172" t="s">
        <v>277</v>
      </c>
      <c r="O2570" s="192" t="str">
        <f t="shared" si="79"/>
        <v>Dobryszyce_PL115</v>
      </c>
      <c r="P2570" s="193" t="s">
        <v>643</v>
      </c>
      <c r="Q2570" s="193" t="s">
        <v>170</v>
      </c>
      <c r="R2570" s="172">
        <v>0</v>
      </c>
      <c r="S2570" s="172" t="s">
        <v>80</v>
      </c>
    </row>
    <row r="2571" spans="13:19" s="133" customFormat="1" ht="12.75" hidden="1" x14ac:dyDescent="0.25">
      <c r="M2571" s="172" t="str">
        <f t="shared" si="80"/>
        <v>nie ubiegam sięŁódzkieDomaniewice_PL117</v>
      </c>
      <c r="N2571" s="172" t="s">
        <v>277</v>
      </c>
      <c r="O2571" s="192" t="str">
        <f t="shared" si="79"/>
        <v>Domaniewice_PL117</v>
      </c>
      <c r="P2571" s="193" t="s">
        <v>645</v>
      </c>
      <c r="Q2571" s="193" t="s">
        <v>256</v>
      </c>
      <c r="R2571" s="172">
        <v>0</v>
      </c>
      <c r="S2571" s="172" t="s">
        <v>80</v>
      </c>
    </row>
    <row r="2572" spans="13:19" s="133" customFormat="1" ht="12.75" hidden="1" x14ac:dyDescent="0.25">
      <c r="M2572" s="172" t="str">
        <f t="shared" si="80"/>
        <v>nie ubiegam sięŁódzkieDrużbice_PL115</v>
      </c>
      <c r="N2572" s="172" t="s">
        <v>277</v>
      </c>
      <c r="O2572" s="192" t="str">
        <f t="shared" si="79"/>
        <v>Drużbice_PL115</v>
      </c>
      <c r="P2572" s="193" t="s">
        <v>643</v>
      </c>
      <c r="Q2572" s="193" t="s">
        <v>147</v>
      </c>
      <c r="R2572" s="172">
        <v>0</v>
      </c>
      <c r="S2572" s="172" t="s">
        <v>80</v>
      </c>
    </row>
    <row r="2573" spans="13:19" s="133" customFormat="1" ht="12.75" hidden="1" x14ac:dyDescent="0.25">
      <c r="M2573" s="172" t="str">
        <f t="shared" si="80"/>
        <v>nie ubiegam sięŁódzkieDrzewica_PL115</v>
      </c>
      <c r="N2573" s="172" t="s">
        <v>277</v>
      </c>
      <c r="O2573" s="192" t="str">
        <f t="shared" si="79"/>
        <v>Drzewica_PL115</v>
      </c>
      <c r="P2573" s="193" t="s">
        <v>643</v>
      </c>
      <c r="Q2573" s="193" t="s">
        <v>153</v>
      </c>
      <c r="R2573" s="172">
        <v>0</v>
      </c>
      <c r="S2573" s="172" t="s">
        <v>80</v>
      </c>
    </row>
    <row r="2574" spans="13:19" s="133" customFormat="1" ht="12.75" hidden="1" x14ac:dyDescent="0.25">
      <c r="M2574" s="172" t="str">
        <f t="shared" si="80"/>
        <v>nie ubiegam sięŁódzkieDziałoszyn_PL116</v>
      </c>
      <c r="N2574" s="172" t="s">
        <v>277</v>
      </c>
      <c r="O2574" s="192" t="str">
        <f t="shared" si="79"/>
        <v>Działoszyn_PL116</v>
      </c>
      <c r="P2574" s="193" t="s">
        <v>644</v>
      </c>
      <c r="Q2574" s="193" t="s">
        <v>197</v>
      </c>
      <c r="R2574" s="172">
        <v>0</v>
      </c>
      <c r="S2574" s="172" t="s">
        <v>80</v>
      </c>
    </row>
    <row r="2575" spans="13:19" s="133" customFormat="1" ht="12.75" hidden="1" x14ac:dyDescent="0.25">
      <c r="M2575" s="172" t="str">
        <f t="shared" si="80"/>
        <v>nie ubiegam sięŁódzkieGalewice_PL116</v>
      </c>
      <c r="N2575" s="172" t="s">
        <v>277</v>
      </c>
      <c r="O2575" s="192" t="str">
        <f t="shared" si="79"/>
        <v>Galewice_PL116</v>
      </c>
      <c r="P2575" s="193" t="s">
        <v>644</v>
      </c>
      <c r="Q2575" s="193" t="s">
        <v>231</v>
      </c>
      <c r="R2575" s="172">
        <v>0</v>
      </c>
      <c r="S2575" s="172" t="s">
        <v>80</v>
      </c>
    </row>
    <row r="2576" spans="13:19" s="133" customFormat="1" ht="12.75" hidden="1" x14ac:dyDescent="0.25">
      <c r="M2576" s="172" t="str">
        <f t="shared" si="80"/>
        <v>nie ubiegam sięŁódzkieGidle_PL115</v>
      </c>
      <c r="N2576" s="172" t="s">
        <v>277</v>
      </c>
      <c r="O2576" s="192" t="str">
        <f t="shared" si="79"/>
        <v>Gidle_PL115</v>
      </c>
      <c r="P2576" s="193" t="s">
        <v>643</v>
      </c>
      <c r="Q2576" s="193" t="s">
        <v>171</v>
      </c>
      <c r="R2576" s="172">
        <v>0</v>
      </c>
      <c r="S2576" s="172" t="s">
        <v>80</v>
      </c>
    </row>
    <row r="2577" spans="13:19" s="133" customFormat="1" ht="12.75" hidden="1" x14ac:dyDescent="0.25">
      <c r="M2577" s="172" t="str">
        <f t="shared" si="80"/>
        <v>nie ubiegam sięŁódzkieGłowno_PL114</v>
      </c>
      <c r="N2577" s="172" t="s">
        <v>277</v>
      </c>
      <c r="O2577" s="192" t="str">
        <f t="shared" si="79"/>
        <v>Głowno_PL114</v>
      </c>
      <c r="P2577" s="193" t="s">
        <v>642</v>
      </c>
      <c r="Q2577" s="193" t="s">
        <v>138</v>
      </c>
      <c r="R2577" s="172">
        <v>0</v>
      </c>
      <c r="S2577" s="172" t="s">
        <v>80</v>
      </c>
    </row>
    <row r="2578" spans="13:19" s="133" customFormat="1" ht="12.75" hidden="1" x14ac:dyDescent="0.25">
      <c r="M2578" s="172" t="str">
        <f t="shared" si="80"/>
        <v>nie ubiegam sięŁódzkieGłuchów_PL117</v>
      </c>
      <c r="N2578" s="172" t="s">
        <v>277</v>
      </c>
      <c r="O2578" s="192" t="str">
        <f t="shared" si="79"/>
        <v>Głuchów_PL117</v>
      </c>
      <c r="P2578" s="193" t="s">
        <v>645</v>
      </c>
      <c r="Q2578" s="193" t="s">
        <v>269</v>
      </c>
      <c r="R2578" s="172">
        <v>0</v>
      </c>
      <c r="S2578" s="172" t="s">
        <v>80</v>
      </c>
    </row>
    <row r="2579" spans="13:19" s="133" customFormat="1" ht="12.75" hidden="1" x14ac:dyDescent="0.25">
      <c r="M2579" s="172" t="str">
        <f t="shared" si="80"/>
        <v>nie ubiegam sięŁódzkieGodzianów_PL117</v>
      </c>
      <c r="N2579" s="172" t="s">
        <v>277</v>
      </c>
      <c r="O2579" s="192" t="str">
        <f t="shared" si="79"/>
        <v>Godzianów_PL117</v>
      </c>
      <c r="P2579" s="193" t="s">
        <v>645</v>
      </c>
      <c r="Q2579" s="193" t="s">
        <v>270</v>
      </c>
      <c r="R2579" s="172">
        <v>0</v>
      </c>
      <c r="S2579" s="172" t="s">
        <v>80</v>
      </c>
    </row>
    <row r="2580" spans="13:19" s="133" customFormat="1" ht="12.75" hidden="1" x14ac:dyDescent="0.25">
      <c r="M2580" s="172" t="str">
        <f t="shared" si="80"/>
        <v>nie ubiegam sięŁódzkieGomunice_PL115</v>
      </c>
      <c r="N2580" s="172" t="s">
        <v>277</v>
      </c>
      <c r="O2580" s="192" t="str">
        <f t="shared" si="79"/>
        <v>Gomunice_PL115</v>
      </c>
      <c r="P2580" s="193" t="s">
        <v>643</v>
      </c>
      <c r="Q2580" s="193" t="s">
        <v>172</v>
      </c>
      <c r="R2580" s="172">
        <v>0</v>
      </c>
      <c r="S2580" s="172" t="s">
        <v>80</v>
      </c>
    </row>
    <row r="2581" spans="13:19" s="133" customFormat="1" ht="12.75" hidden="1" x14ac:dyDescent="0.25">
      <c r="M2581" s="172" t="str">
        <f t="shared" si="80"/>
        <v>nie ubiegam sięŁódzkieGorzkowice_PL115</v>
      </c>
      <c r="N2581" s="172" t="s">
        <v>277</v>
      </c>
      <c r="O2581" s="192" t="str">
        <f t="shared" si="79"/>
        <v>Gorzkowice_PL115</v>
      </c>
      <c r="P2581" s="193" t="s">
        <v>643</v>
      </c>
      <c r="Q2581" s="193" t="s">
        <v>161</v>
      </c>
      <c r="R2581" s="172">
        <v>0</v>
      </c>
      <c r="S2581" s="172" t="s">
        <v>80</v>
      </c>
    </row>
    <row r="2582" spans="13:19" s="133" customFormat="1" ht="12.75" hidden="1" x14ac:dyDescent="0.25">
      <c r="M2582" s="172" t="str">
        <f t="shared" si="80"/>
        <v>nie ubiegam sięŁódzkieGoszczanów_PL116</v>
      </c>
      <c r="N2582" s="172" t="s">
        <v>277</v>
      </c>
      <c r="O2582" s="192" t="str">
        <f t="shared" si="79"/>
        <v>Goszczanów_PL116</v>
      </c>
      <c r="P2582" s="193" t="s">
        <v>644</v>
      </c>
      <c r="Q2582" s="193" t="s">
        <v>214</v>
      </c>
      <c r="R2582" s="172">
        <v>0</v>
      </c>
      <c r="S2582" s="172" t="s">
        <v>80</v>
      </c>
    </row>
    <row r="2583" spans="13:19" s="133" customFormat="1" ht="12.75" hidden="1" x14ac:dyDescent="0.25">
      <c r="M2583" s="172" t="str">
        <f t="shared" si="80"/>
        <v>nie ubiegam sięŁódzkieGóra Świętej Małgorzaty_PL117</v>
      </c>
      <c r="N2583" s="172" t="s">
        <v>277</v>
      </c>
      <c r="O2583" s="192" t="str">
        <f t="shared" si="79"/>
        <v>Góra Świętej Małgorzaty_PL117</v>
      </c>
      <c r="P2583" s="193" t="s">
        <v>645</v>
      </c>
      <c r="Q2583" s="193" t="s">
        <v>248</v>
      </c>
      <c r="R2583" s="172">
        <v>0</v>
      </c>
      <c r="S2583" s="172" t="s">
        <v>80</v>
      </c>
    </row>
    <row r="2584" spans="13:19" s="133" customFormat="1" ht="12.75" hidden="1" x14ac:dyDescent="0.25">
      <c r="M2584" s="172" t="str">
        <f t="shared" si="80"/>
        <v>nie ubiegam sięŁódzkieGrabica_PL115</v>
      </c>
      <c r="N2584" s="172" t="s">
        <v>277</v>
      </c>
      <c r="O2584" s="192" t="str">
        <f t="shared" si="79"/>
        <v>Grabica_PL115</v>
      </c>
      <c r="P2584" s="193" t="s">
        <v>643</v>
      </c>
      <c r="Q2584" s="193" t="s">
        <v>162</v>
      </c>
      <c r="R2584" s="172">
        <v>0</v>
      </c>
      <c r="S2584" s="172" t="s">
        <v>80</v>
      </c>
    </row>
    <row r="2585" spans="13:19" s="133" customFormat="1" ht="12.75" hidden="1" x14ac:dyDescent="0.25">
      <c r="M2585" s="172" t="str">
        <f t="shared" si="80"/>
        <v>nie ubiegam sięŁódzkieGrabów_PL117</v>
      </c>
      <c r="N2585" s="172" t="s">
        <v>277</v>
      </c>
      <c r="O2585" s="192" t="str">
        <f t="shared" si="79"/>
        <v>Grabów_PL117</v>
      </c>
      <c r="P2585" s="193" t="s">
        <v>645</v>
      </c>
      <c r="Q2585" s="193" t="s">
        <v>249</v>
      </c>
      <c r="R2585" s="172">
        <v>0</v>
      </c>
      <c r="S2585" s="172" t="s">
        <v>80</v>
      </c>
    </row>
    <row r="2586" spans="13:19" s="133" customFormat="1" ht="12.75" hidden="1" x14ac:dyDescent="0.25">
      <c r="M2586" s="172" t="str">
        <f t="shared" si="80"/>
        <v>nie ubiegam sięŁódzkieInowłódz_PL115</v>
      </c>
      <c r="N2586" s="172" t="s">
        <v>277</v>
      </c>
      <c r="O2586" s="192" t="str">
        <f t="shared" si="79"/>
        <v>Inowłódz_PL115</v>
      </c>
      <c r="P2586" s="193" t="s">
        <v>643</v>
      </c>
      <c r="Q2586" s="193" t="s">
        <v>185</v>
      </c>
      <c r="R2586" s="172">
        <v>0</v>
      </c>
      <c r="S2586" s="172" t="s">
        <v>80</v>
      </c>
    </row>
    <row r="2587" spans="13:19" s="133" customFormat="1" ht="12.75" hidden="1" x14ac:dyDescent="0.25">
      <c r="M2587" s="172" t="str">
        <f t="shared" si="80"/>
        <v>nie ubiegam sięŁódzkieJeżów_PL114</v>
      </c>
      <c r="N2587" s="172" t="s">
        <v>277</v>
      </c>
      <c r="O2587" s="192" t="str">
        <f t="shared" si="79"/>
        <v>Jeżów_PL114</v>
      </c>
      <c r="P2587" s="193" t="s">
        <v>642</v>
      </c>
      <c r="Q2587" s="193" t="s">
        <v>144</v>
      </c>
      <c r="R2587" s="172">
        <v>0</v>
      </c>
      <c r="S2587" s="172" t="s">
        <v>80</v>
      </c>
    </row>
    <row r="2588" spans="13:19" s="133" customFormat="1" ht="12.75" hidden="1" x14ac:dyDescent="0.25">
      <c r="M2588" s="172" t="str">
        <f t="shared" si="80"/>
        <v>nie ubiegam sięŁódzkieKamieńsk_PL115</v>
      </c>
      <c r="N2588" s="172" t="s">
        <v>277</v>
      </c>
      <c r="O2588" s="192" t="str">
        <f t="shared" si="79"/>
        <v>Kamieńsk_PL115</v>
      </c>
      <c r="P2588" s="193" t="s">
        <v>643</v>
      </c>
      <c r="Q2588" s="193" t="s">
        <v>173</v>
      </c>
      <c r="R2588" s="172">
        <v>0</v>
      </c>
      <c r="S2588" s="172" t="s">
        <v>80</v>
      </c>
    </row>
    <row r="2589" spans="13:19" s="133" customFormat="1" ht="12.75" hidden="1" x14ac:dyDescent="0.25">
      <c r="M2589" s="172" t="str">
        <f t="shared" si="80"/>
        <v>nie ubiegam sięŁódzkieKiełczygłów_PL116</v>
      </c>
      <c r="N2589" s="172" t="s">
        <v>277</v>
      </c>
      <c r="O2589" s="192" t="str">
        <f t="shared" si="79"/>
        <v>Kiełczygłów_PL116</v>
      </c>
      <c r="P2589" s="193" t="s">
        <v>644</v>
      </c>
      <c r="Q2589" s="193" t="s">
        <v>198</v>
      </c>
      <c r="R2589" s="172">
        <v>0</v>
      </c>
      <c r="S2589" s="172" t="s">
        <v>80</v>
      </c>
    </row>
    <row r="2590" spans="13:19" s="133" customFormat="1" ht="12.75" hidden="1" x14ac:dyDescent="0.25">
      <c r="M2590" s="172" t="str">
        <f t="shared" si="80"/>
        <v>nie ubiegam sięŁódzkieKiernozia_PL117</v>
      </c>
      <c r="N2590" s="172" t="s">
        <v>277</v>
      </c>
      <c r="O2590" s="192" t="str">
        <f t="shared" si="79"/>
        <v>Kiernozia_PL117</v>
      </c>
      <c r="P2590" s="193" t="s">
        <v>645</v>
      </c>
      <c r="Q2590" s="193" t="s">
        <v>257</v>
      </c>
      <c r="R2590" s="172">
        <v>0</v>
      </c>
      <c r="S2590" s="172" t="s">
        <v>80</v>
      </c>
    </row>
    <row r="2591" spans="13:19" s="133" customFormat="1" ht="12.75" hidden="1" x14ac:dyDescent="0.25">
      <c r="M2591" s="172" t="str">
        <f t="shared" si="80"/>
        <v>nie ubiegam sięŁódzkieKleszczów_PL115</v>
      </c>
      <c r="N2591" s="172" t="s">
        <v>277</v>
      </c>
      <c r="O2591" s="192" t="str">
        <f t="shared" si="79"/>
        <v>Kleszczów_PL115</v>
      </c>
      <c r="P2591" s="193" t="s">
        <v>643</v>
      </c>
      <c r="Q2591" s="193" t="s">
        <v>148</v>
      </c>
      <c r="R2591" s="172">
        <v>0</v>
      </c>
      <c r="S2591" s="172" t="s">
        <v>80</v>
      </c>
    </row>
    <row r="2592" spans="13:19" s="133" customFormat="1" ht="12.75" hidden="1" x14ac:dyDescent="0.25">
      <c r="M2592" s="172" t="str">
        <f t="shared" si="80"/>
        <v>nie ubiegam sięŁódzkieKlonowa_PL116</v>
      </c>
      <c r="N2592" s="172" t="s">
        <v>277</v>
      </c>
      <c r="O2592" s="192" t="str">
        <f t="shared" si="79"/>
        <v>Klonowa_PL116</v>
      </c>
      <c r="P2592" s="193" t="s">
        <v>644</v>
      </c>
      <c r="Q2592" s="193" t="s">
        <v>215</v>
      </c>
      <c r="R2592" s="172">
        <v>0</v>
      </c>
      <c r="S2592" s="172" t="s">
        <v>80</v>
      </c>
    </row>
    <row r="2593" spans="13:19" s="133" customFormat="1" ht="12.75" hidden="1" x14ac:dyDescent="0.25">
      <c r="M2593" s="172" t="str">
        <f t="shared" si="80"/>
        <v>nie ubiegam sięŁódzkieKluki_PL115</v>
      </c>
      <c r="N2593" s="172" t="s">
        <v>277</v>
      </c>
      <c r="O2593" s="192" t="str">
        <f t="shared" si="79"/>
        <v>Kluki_PL115</v>
      </c>
      <c r="P2593" s="193" t="s">
        <v>643</v>
      </c>
      <c r="Q2593" s="193" t="s">
        <v>149</v>
      </c>
      <c r="R2593" s="172">
        <v>0</v>
      </c>
      <c r="S2593" s="172" t="s">
        <v>80</v>
      </c>
    </row>
    <row r="2594" spans="13:19" s="133" customFormat="1" ht="12.75" hidden="1" x14ac:dyDescent="0.25">
      <c r="M2594" s="172" t="str">
        <f t="shared" si="80"/>
        <v>nie ubiegam sięŁódzkieKobiele Wielkie_PL115</v>
      </c>
      <c r="N2594" s="172" t="s">
        <v>277</v>
      </c>
      <c r="O2594" s="192" t="str">
        <f t="shared" si="79"/>
        <v>Kobiele Wielkie_PL115</v>
      </c>
      <c r="P2594" s="193" t="s">
        <v>643</v>
      </c>
      <c r="Q2594" s="193" t="s">
        <v>174</v>
      </c>
      <c r="R2594" s="172">
        <v>0</v>
      </c>
      <c r="S2594" s="172" t="s">
        <v>80</v>
      </c>
    </row>
    <row r="2595" spans="13:19" s="133" customFormat="1" ht="12.75" hidden="1" x14ac:dyDescent="0.25">
      <c r="M2595" s="172" t="str">
        <f t="shared" si="80"/>
        <v>nie ubiegam sięŁódzkieKocierzew Południowy_PL117</v>
      </c>
      <c r="N2595" s="172" t="s">
        <v>277</v>
      </c>
      <c r="O2595" s="192" t="str">
        <f t="shared" si="79"/>
        <v>Kocierzew Południowy_PL117</v>
      </c>
      <c r="P2595" s="193" t="s">
        <v>645</v>
      </c>
      <c r="Q2595" s="193" t="s">
        <v>258</v>
      </c>
      <c r="R2595" s="172">
        <v>0</v>
      </c>
      <c r="S2595" s="172" t="s">
        <v>80</v>
      </c>
    </row>
    <row r="2596" spans="13:19" s="133" customFormat="1" ht="12.75" hidden="1" x14ac:dyDescent="0.25">
      <c r="M2596" s="172" t="str">
        <f t="shared" si="80"/>
        <v>nie ubiegam sięŁódzkieKodrąb_PL115</v>
      </c>
      <c r="N2596" s="172" t="s">
        <v>277</v>
      </c>
      <c r="O2596" s="192" t="str">
        <f t="shared" si="79"/>
        <v>Kodrąb_PL115</v>
      </c>
      <c r="P2596" s="193" t="s">
        <v>643</v>
      </c>
      <c r="Q2596" s="193" t="s">
        <v>175</v>
      </c>
      <c r="R2596" s="172">
        <v>0</v>
      </c>
      <c r="S2596" s="172" t="s">
        <v>80</v>
      </c>
    </row>
    <row r="2597" spans="13:19" s="133" customFormat="1" ht="12.75" hidden="1" x14ac:dyDescent="0.25">
      <c r="M2597" s="172" t="str">
        <f t="shared" si="80"/>
        <v>nie ubiegam sięŁódzkieKoluszki_PL114</v>
      </c>
      <c r="N2597" s="172" t="s">
        <v>277</v>
      </c>
      <c r="O2597" s="192" t="str">
        <f t="shared" si="79"/>
        <v>Koluszki_PL114</v>
      </c>
      <c r="P2597" s="193" t="s">
        <v>642</v>
      </c>
      <c r="Q2597" s="193" t="s">
        <v>131</v>
      </c>
      <c r="R2597" s="172">
        <v>0</v>
      </c>
      <c r="S2597" s="172" t="s">
        <v>80</v>
      </c>
    </row>
    <row r="2598" spans="13:19" s="133" customFormat="1" ht="12.75" hidden="1" x14ac:dyDescent="0.25">
      <c r="M2598" s="172" t="str">
        <f t="shared" si="80"/>
        <v>nie ubiegam sięŁódzkieKonopnica_PL116</v>
      </c>
      <c r="N2598" s="172" t="s">
        <v>277</v>
      </c>
      <c r="O2598" s="192" t="str">
        <f t="shared" si="79"/>
        <v>Konopnica_PL116</v>
      </c>
      <c r="P2598" s="193" t="s">
        <v>644</v>
      </c>
      <c r="Q2598" s="193" t="s">
        <v>222</v>
      </c>
      <c r="R2598" s="172">
        <v>0</v>
      </c>
      <c r="S2598" s="172" t="s">
        <v>80</v>
      </c>
    </row>
    <row r="2599" spans="13:19" s="133" customFormat="1" ht="12.75" hidden="1" x14ac:dyDescent="0.25">
      <c r="M2599" s="172" t="str">
        <f t="shared" si="80"/>
        <v>nie ubiegam sięŁódzkieKowiesy_PL117</v>
      </c>
      <c r="N2599" s="172" t="s">
        <v>277</v>
      </c>
      <c r="O2599" s="192" t="str">
        <f t="shared" si="79"/>
        <v>Kowiesy_PL117</v>
      </c>
      <c r="P2599" s="193" t="s">
        <v>645</v>
      </c>
      <c r="Q2599" s="193" t="s">
        <v>271</v>
      </c>
      <c r="R2599" s="172">
        <v>0</v>
      </c>
      <c r="S2599" s="172" t="s">
        <v>80</v>
      </c>
    </row>
    <row r="2600" spans="13:19" s="133" customFormat="1" ht="12.75" hidden="1" x14ac:dyDescent="0.25">
      <c r="M2600" s="172" t="str">
        <f t="shared" si="80"/>
        <v>nie ubiegam sięŁódzkieKrośniewice_PL117</v>
      </c>
      <c r="N2600" s="172" t="s">
        <v>277</v>
      </c>
      <c r="O2600" s="192" t="str">
        <f t="shared" si="79"/>
        <v>Krośniewice_PL117</v>
      </c>
      <c r="P2600" s="193" t="s">
        <v>645</v>
      </c>
      <c r="Q2600" s="193" t="s">
        <v>240</v>
      </c>
      <c r="R2600" s="172">
        <v>0</v>
      </c>
      <c r="S2600" s="172" t="s">
        <v>80</v>
      </c>
    </row>
    <row r="2601" spans="13:19" s="133" customFormat="1" ht="12.75" hidden="1" x14ac:dyDescent="0.25">
      <c r="M2601" s="172" t="str">
        <f t="shared" si="80"/>
        <v>nie ubiegam sięŁódzkieKrzyżanów_PL117</v>
      </c>
      <c r="N2601" s="172" t="s">
        <v>277</v>
      </c>
      <c r="O2601" s="192" t="str">
        <f t="shared" si="79"/>
        <v>Krzyżanów_PL117</v>
      </c>
      <c r="P2601" s="193" t="s">
        <v>645</v>
      </c>
      <c r="Q2601" s="193" t="s">
        <v>241</v>
      </c>
      <c r="R2601" s="172">
        <v>0</v>
      </c>
      <c r="S2601" s="172" t="s">
        <v>80</v>
      </c>
    </row>
    <row r="2602" spans="13:19" s="133" customFormat="1" ht="12.75" hidden="1" x14ac:dyDescent="0.25">
      <c r="M2602" s="172" t="str">
        <f t="shared" si="80"/>
        <v>nie ubiegam sięŁódzkieKutno_PL117</v>
      </c>
      <c r="N2602" s="172" t="s">
        <v>277</v>
      </c>
      <c r="O2602" s="192" t="str">
        <f t="shared" si="79"/>
        <v>Kutno_PL117</v>
      </c>
      <c r="P2602" s="193" t="s">
        <v>645</v>
      </c>
      <c r="Q2602" s="193" t="s">
        <v>242</v>
      </c>
      <c r="R2602" s="172">
        <v>0</v>
      </c>
      <c r="S2602" s="172" t="s">
        <v>80</v>
      </c>
    </row>
    <row r="2603" spans="13:19" s="133" customFormat="1" ht="12.75" hidden="1" x14ac:dyDescent="0.25">
      <c r="M2603" s="172" t="str">
        <f t="shared" si="80"/>
        <v>nie ubiegam sięŁódzkieLgota Wielka_PL115</v>
      </c>
      <c r="N2603" s="172" t="s">
        <v>277</v>
      </c>
      <c r="O2603" s="192" t="str">
        <f t="shared" si="79"/>
        <v>Lgota Wielka_PL115</v>
      </c>
      <c r="P2603" s="193" t="s">
        <v>643</v>
      </c>
      <c r="Q2603" s="193" t="s">
        <v>176</v>
      </c>
      <c r="R2603" s="172">
        <v>0</v>
      </c>
      <c r="S2603" s="172" t="s">
        <v>80</v>
      </c>
    </row>
    <row r="2604" spans="13:19" s="133" customFormat="1" ht="12.75" hidden="1" x14ac:dyDescent="0.25">
      <c r="M2604" s="172" t="str">
        <f t="shared" si="80"/>
        <v>nie ubiegam sięŁódzkieLipce Reymontowskie_PL117</v>
      </c>
      <c r="N2604" s="172" t="s">
        <v>277</v>
      </c>
      <c r="O2604" s="192" t="str">
        <f t="shared" si="79"/>
        <v>Lipce Reymontowskie_PL117</v>
      </c>
      <c r="P2604" s="193" t="s">
        <v>645</v>
      </c>
      <c r="Q2604" s="193" t="s">
        <v>272</v>
      </c>
      <c r="R2604" s="172">
        <v>0</v>
      </c>
      <c r="S2604" s="172" t="s">
        <v>80</v>
      </c>
    </row>
    <row r="2605" spans="13:19" s="133" customFormat="1" ht="12.75" hidden="1" x14ac:dyDescent="0.25">
      <c r="M2605" s="172" t="str">
        <f t="shared" si="80"/>
        <v>nie ubiegam sięŁódzkieLubochnia_PL115</v>
      </c>
      <c r="N2605" s="172" t="s">
        <v>277</v>
      </c>
      <c r="O2605" s="192" t="str">
        <f t="shared" si="79"/>
        <v>Lubochnia_PL115</v>
      </c>
      <c r="P2605" s="193" t="s">
        <v>643</v>
      </c>
      <c r="Q2605" s="193" t="s">
        <v>186</v>
      </c>
      <c r="R2605" s="172">
        <v>0</v>
      </c>
      <c r="S2605" s="172" t="s">
        <v>80</v>
      </c>
    </row>
    <row r="2606" spans="13:19" s="133" customFormat="1" ht="12.75" hidden="1" x14ac:dyDescent="0.25">
      <c r="M2606" s="172" t="str">
        <f t="shared" si="80"/>
        <v>nie ubiegam sięŁódzkieLutomiersk_PL114</v>
      </c>
      <c r="N2606" s="172" t="s">
        <v>277</v>
      </c>
      <c r="O2606" s="192" t="str">
        <f t="shared" si="79"/>
        <v>Lutomiersk_PL114</v>
      </c>
      <c r="P2606" s="193" t="s">
        <v>642</v>
      </c>
      <c r="Q2606" s="193" t="s">
        <v>136</v>
      </c>
      <c r="R2606" s="172">
        <v>0</v>
      </c>
      <c r="S2606" s="172" t="s">
        <v>80</v>
      </c>
    </row>
    <row r="2607" spans="13:19" s="133" customFormat="1" ht="12.75" hidden="1" x14ac:dyDescent="0.25">
      <c r="M2607" s="172" t="str">
        <f t="shared" si="80"/>
        <v>nie ubiegam sięŁódzkieLututów_PL116</v>
      </c>
      <c r="N2607" s="172" t="s">
        <v>277</v>
      </c>
      <c r="O2607" s="192" t="str">
        <f t="shared" si="79"/>
        <v>Lututów_PL116</v>
      </c>
      <c r="P2607" s="193" t="s">
        <v>644</v>
      </c>
      <c r="Q2607" s="193" t="s">
        <v>232</v>
      </c>
      <c r="R2607" s="172">
        <v>0</v>
      </c>
      <c r="S2607" s="172" t="s">
        <v>80</v>
      </c>
    </row>
    <row r="2608" spans="13:19" s="133" customFormat="1" ht="12.75" hidden="1" x14ac:dyDescent="0.25">
      <c r="M2608" s="172" t="str">
        <f t="shared" si="80"/>
        <v>nie ubiegam sięŁódzkieŁadzice_PL115</v>
      </c>
      <c r="N2608" s="172" t="s">
        <v>277</v>
      </c>
      <c r="O2608" s="192" t="str">
        <f t="shared" si="79"/>
        <v>Ładzice_PL115</v>
      </c>
      <c r="P2608" s="193" t="s">
        <v>643</v>
      </c>
      <c r="Q2608" s="193" t="s">
        <v>177</v>
      </c>
      <c r="R2608" s="172">
        <v>0</v>
      </c>
      <c r="S2608" s="172" t="s">
        <v>80</v>
      </c>
    </row>
    <row r="2609" spans="13:19" s="133" customFormat="1" ht="12.75" hidden="1" x14ac:dyDescent="0.25">
      <c r="M2609" s="172" t="str">
        <f t="shared" si="80"/>
        <v>nie ubiegam sięŁódzkieŁanięta_PL117</v>
      </c>
      <c r="N2609" s="172" t="s">
        <v>277</v>
      </c>
      <c r="O2609" s="192" t="str">
        <f t="shared" si="79"/>
        <v>Łanięta_PL117</v>
      </c>
      <c r="P2609" s="193" t="s">
        <v>645</v>
      </c>
      <c r="Q2609" s="193" t="s">
        <v>243</v>
      </c>
      <c r="R2609" s="172">
        <v>0</v>
      </c>
      <c r="S2609" s="172" t="s">
        <v>80</v>
      </c>
    </row>
    <row r="2610" spans="13:19" s="133" customFormat="1" ht="12.75" hidden="1" x14ac:dyDescent="0.25">
      <c r="M2610" s="172" t="str">
        <f t="shared" si="80"/>
        <v>nie ubiegam sięŁódzkieŁask_PL116</v>
      </c>
      <c r="N2610" s="172" t="s">
        <v>277</v>
      </c>
      <c r="O2610" s="192" t="str">
        <f t="shared" si="79"/>
        <v>Łask_PL116</v>
      </c>
      <c r="P2610" s="193" t="s">
        <v>644</v>
      </c>
      <c r="Q2610" s="193" t="s">
        <v>193</v>
      </c>
      <c r="R2610" s="172">
        <v>0</v>
      </c>
      <c r="S2610" s="172" t="s">
        <v>80</v>
      </c>
    </row>
    <row r="2611" spans="13:19" s="133" customFormat="1" ht="12.75" hidden="1" x14ac:dyDescent="0.25">
      <c r="M2611" s="172" t="str">
        <f t="shared" si="80"/>
        <v>nie ubiegam sięŁódzkieŁęczyca_PL117</v>
      </c>
      <c r="N2611" s="172" t="s">
        <v>277</v>
      </c>
      <c r="O2611" s="192" t="str">
        <f t="shared" si="79"/>
        <v>Łęczyca_PL117</v>
      </c>
      <c r="P2611" s="193" t="s">
        <v>645</v>
      </c>
      <c r="Q2611" s="193" t="s">
        <v>250</v>
      </c>
      <c r="R2611" s="172">
        <v>0</v>
      </c>
      <c r="S2611" s="172" t="s">
        <v>80</v>
      </c>
    </row>
    <row r="2612" spans="13:19" s="133" customFormat="1" ht="12.75" hidden="1" x14ac:dyDescent="0.25">
      <c r="M2612" s="172" t="str">
        <f t="shared" si="80"/>
        <v>nie ubiegam sięŁódzkieŁęki Szlacheckie_PL115</v>
      </c>
      <c r="N2612" s="172" t="s">
        <v>277</v>
      </c>
      <c r="O2612" s="192" t="str">
        <f t="shared" si="79"/>
        <v>Łęki Szlacheckie_PL115</v>
      </c>
      <c r="P2612" s="193" t="s">
        <v>643</v>
      </c>
      <c r="Q2612" s="193" t="s">
        <v>163</v>
      </c>
      <c r="R2612" s="172">
        <v>0</v>
      </c>
      <c r="S2612" s="172" t="s">
        <v>80</v>
      </c>
    </row>
    <row r="2613" spans="13:19" s="133" customFormat="1" ht="12.75" hidden="1" x14ac:dyDescent="0.25">
      <c r="M2613" s="172" t="str">
        <f t="shared" si="80"/>
        <v>nie ubiegam sięŁódzkieŁowicz_PL117</v>
      </c>
      <c r="N2613" s="172" t="s">
        <v>277</v>
      </c>
      <c r="O2613" s="192" t="str">
        <f t="shared" si="79"/>
        <v>Łowicz_PL117</v>
      </c>
      <c r="P2613" s="193" t="s">
        <v>645</v>
      </c>
      <c r="Q2613" s="193" t="s">
        <v>259</v>
      </c>
      <c r="R2613" s="172">
        <v>0</v>
      </c>
      <c r="S2613" s="172" t="s">
        <v>80</v>
      </c>
    </row>
    <row r="2614" spans="13:19" s="133" customFormat="1" ht="12.75" hidden="1" x14ac:dyDescent="0.25">
      <c r="M2614" s="172" t="str">
        <f t="shared" si="80"/>
        <v>nie ubiegam sięŁódzkieŁubnice_PL116</v>
      </c>
      <c r="N2614" s="172" t="s">
        <v>277</v>
      </c>
      <c r="O2614" s="192" t="str">
        <f t="shared" si="79"/>
        <v>Łubnice_PL116</v>
      </c>
      <c r="P2614" s="193" t="s">
        <v>644</v>
      </c>
      <c r="Q2614" s="193" t="s">
        <v>233</v>
      </c>
      <c r="R2614" s="172">
        <v>0</v>
      </c>
      <c r="S2614" s="172" t="s">
        <v>80</v>
      </c>
    </row>
    <row r="2615" spans="13:19" s="133" customFormat="1" ht="12.75" hidden="1" x14ac:dyDescent="0.25">
      <c r="M2615" s="172" t="str">
        <f t="shared" si="80"/>
        <v>nie ubiegam sięŁódzkieŁyszkowice_PL117</v>
      </c>
      <c r="N2615" s="172" t="s">
        <v>277</v>
      </c>
      <c r="O2615" s="192" t="str">
        <f t="shared" si="79"/>
        <v>Łyszkowice_PL117</v>
      </c>
      <c r="P2615" s="193" t="s">
        <v>645</v>
      </c>
      <c r="Q2615" s="193" t="s">
        <v>260</v>
      </c>
      <c r="R2615" s="172">
        <v>0</v>
      </c>
      <c r="S2615" s="172" t="s">
        <v>80</v>
      </c>
    </row>
    <row r="2616" spans="13:19" s="133" customFormat="1" ht="12.75" hidden="1" x14ac:dyDescent="0.25">
      <c r="M2616" s="172" t="str">
        <f t="shared" si="80"/>
        <v>nie ubiegam sięŁódzkieMaków_PL117</v>
      </c>
      <c r="N2616" s="172" t="s">
        <v>277</v>
      </c>
      <c r="O2616" s="192" t="str">
        <f t="shared" si="79"/>
        <v>Maków_PL117</v>
      </c>
      <c r="P2616" s="193" t="s">
        <v>645</v>
      </c>
      <c r="Q2616" s="193" t="s">
        <v>273</v>
      </c>
      <c r="R2616" s="172">
        <v>0</v>
      </c>
      <c r="S2616" s="172" t="s">
        <v>80</v>
      </c>
    </row>
    <row r="2617" spans="13:19" s="133" customFormat="1" ht="12.75" hidden="1" x14ac:dyDescent="0.25">
      <c r="M2617" s="172" t="str">
        <f t="shared" si="80"/>
        <v>nie ubiegam sięŁódzkieMasłowice_PL115</v>
      </c>
      <c r="N2617" s="172" t="s">
        <v>277</v>
      </c>
      <c r="O2617" s="192" t="str">
        <f t="shared" si="79"/>
        <v>Masłowice_PL115</v>
      </c>
      <c r="P2617" s="193" t="s">
        <v>643</v>
      </c>
      <c r="Q2617" s="193" t="s">
        <v>178</v>
      </c>
      <c r="R2617" s="172">
        <v>0</v>
      </c>
      <c r="S2617" s="172" t="s">
        <v>80</v>
      </c>
    </row>
    <row r="2618" spans="13:19" s="133" customFormat="1" ht="12.75" hidden="1" x14ac:dyDescent="0.25">
      <c r="M2618" s="172" t="str">
        <f t="shared" si="80"/>
        <v>nie ubiegam sięŁódzkieMniszków_PL115</v>
      </c>
      <c r="N2618" s="172" t="s">
        <v>277</v>
      </c>
      <c r="O2618" s="192" t="str">
        <f t="shared" si="79"/>
        <v>Mniszków_PL115</v>
      </c>
      <c r="P2618" s="193" t="s">
        <v>643</v>
      </c>
      <c r="Q2618" s="193" t="s">
        <v>154</v>
      </c>
      <c r="R2618" s="172">
        <v>0</v>
      </c>
      <c r="S2618" s="172" t="s">
        <v>80</v>
      </c>
    </row>
    <row r="2619" spans="13:19" s="133" customFormat="1" ht="12.75" hidden="1" x14ac:dyDescent="0.25">
      <c r="M2619" s="172" t="str">
        <f t="shared" si="80"/>
        <v>nie ubiegam sięŁódzkieMokrsko_PL116</v>
      </c>
      <c r="N2619" s="172" t="s">
        <v>277</v>
      </c>
      <c r="O2619" s="192" t="str">
        <f t="shared" si="79"/>
        <v>Mokrsko_PL116</v>
      </c>
      <c r="P2619" s="193" t="s">
        <v>644</v>
      </c>
      <c r="Q2619" s="193" t="s">
        <v>223</v>
      </c>
      <c r="R2619" s="172">
        <v>0</v>
      </c>
      <c r="S2619" s="172" t="s">
        <v>80</v>
      </c>
    </row>
    <row r="2620" spans="13:19" s="133" customFormat="1" ht="12.75" hidden="1" x14ac:dyDescent="0.25">
      <c r="M2620" s="172" t="str">
        <f t="shared" si="80"/>
        <v>nie ubiegam sięŁódzkieMoszczenica_PL115</v>
      </c>
      <c r="N2620" s="172" t="s">
        <v>277</v>
      </c>
      <c r="O2620" s="192" t="str">
        <f t="shared" si="79"/>
        <v>Moszczenica_PL115</v>
      </c>
      <c r="P2620" s="193" t="s">
        <v>643</v>
      </c>
      <c r="Q2620" s="193" t="s">
        <v>164</v>
      </c>
      <c r="R2620" s="172">
        <v>0</v>
      </c>
      <c r="S2620" s="172" t="s">
        <v>80</v>
      </c>
    </row>
    <row r="2621" spans="13:19" s="133" customFormat="1" ht="12.75" hidden="1" x14ac:dyDescent="0.25">
      <c r="M2621" s="172" t="str">
        <f t="shared" si="80"/>
        <v>nie ubiegam sięŁódzkieNieborów_PL117</v>
      </c>
      <c r="N2621" s="172" t="s">
        <v>277</v>
      </c>
      <c r="O2621" s="192" t="str">
        <f t="shared" si="79"/>
        <v>Nieborów_PL117</v>
      </c>
      <c r="P2621" s="193" t="s">
        <v>645</v>
      </c>
      <c r="Q2621" s="193" t="s">
        <v>261</v>
      </c>
      <c r="R2621" s="172">
        <v>0</v>
      </c>
      <c r="S2621" s="172" t="s">
        <v>80</v>
      </c>
    </row>
    <row r="2622" spans="13:19" s="133" customFormat="1" ht="12.75" hidden="1" x14ac:dyDescent="0.25">
      <c r="M2622" s="172" t="str">
        <f t="shared" si="80"/>
        <v>nie ubiegam sięŁódzkieNowa Brzeźnica_PL116</v>
      </c>
      <c r="N2622" s="172" t="s">
        <v>277</v>
      </c>
      <c r="O2622" s="192" t="str">
        <f t="shared" si="79"/>
        <v>Nowa Brzeźnica_PL116</v>
      </c>
      <c r="P2622" s="193" t="s">
        <v>644</v>
      </c>
      <c r="Q2622" s="193" t="s">
        <v>199</v>
      </c>
      <c r="R2622" s="172">
        <v>0</v>
      </c>
      <c r="S2622" s="172" t="s">
        <v>80</v>
      </c>
    </row>
    <row r="2623" spans="13:19" s="133" customFormat="1" ht="12.75" hidden="1" x14ac:dyDescent="0.25">
      <c r="M2623" s="172" t="str">
        <f t="shared" si="80"/>
        <v>nie ubiegam sięŁódzkieNowe Ostrowy_PL117</v>
      </c>
      <c r="N2623" s="172" t="s">
        <v>277</v>
      </c>
      <c r="O2623" s="192" t="str">
        <f t="shared" si="79"/>
        <v>Nowe Ostrowy_PL117</v>
      </c>
      <c r="P2623" s="193" t="s">
        <v>645</v>
      </c>
      <c r="Q2623" s="193" t="s">
        <v>244</v>
      </c>
      <c r="R2623" s="172">
        <v>0</v>
      </c>
      <c r="S2623" s="172" t="s">
        <v>80</v>
      </c>
    </row>
    <row r="2624" spans="13:19" s="133" customFormat="1" ht="12.75" hidden="1" x14ac:dyDescent="0.25">
      <c r="M2624" s="172" t="str">
        <f t="shared" si="80"/>
        <v>nie ubiegam sięŁódzkieNowosolna_PL114</v>
      </c>
      <c r="N2624" s="172" t="s">
        <v>277</v>
      </c>
      <c r="O2624" s="192" t="str">
        <f t="shared" si="79"/>
        <v>Nowosolna_PL114</v>
      </c>
      <c r="P2624" s="193" t="s">
        <v>642</v>
      </c>
      <c r="Q2624" s="193" t="s">
        <v>132</v>
      </c>
      <c r="R2624" s="172">
        <v>0</v>
      </c>
      <c r="S2624" s="172" t="s">
        <v>80</v>
      </c>
    </row>
    <row r="2625" spans="13:19" s="133" customFormat="1" ht="12.75" hidden="1" x14ac:dyDescent="0.25">
      <c r="M2625" s="172" t="str">
        <f t="shared" si="80"/>
        <v>nie ubiegam sięŁódzkieNowy Kawęczyn_PL117</v>
      </c>
      <c r="N2625" s="172" t="s">
        <v>277</v>
      </c>
      <c r="O2625" s="192" t="str">
        <f t="shared" si="79"/>
        <v>Nowy Kawęczyn_PL117</v>
      </c>
      <c r="P2625" s="193" t="s">
        <v>645</v>
      </c>
      <c r="Q2625" s="193" t="s">
        <v>274</v>
      </c>
      <c r="R2625" s="172">
        <v>0</v>
      </c>
      <c r="S2625" s="172" t="s">
        <v>80</v>
      </c>
    </row>
    <row r="2626" spans="13:19" s="133" customFormat="1" ht="12.75" hidden="1" x14ac:dyDescent="0.25">
      <c r="M2626" s="172" t="str">
        <f t="shared" si="80"/>
        <v>nie ubiegam sięŁódzkieOporów_PL117</v>
      </c>
      <c r="N2626" s="172" t="s">
        <v>277</v>
      </c>
      <c r="O2626" s="192" t="str">
        <f t="shared" si="79"/>
        <v>Oporów_PL117</v>
      </c>
      <c r="P2626" s="193" t="s">
        <v>645</v>
      </c>
      <c r="Q2626" s="193" t="s">
        <v>245</v>
      </c>
      <c r="R2626" s="172">
        <v>0</v>
      </c>
      <c r="S2626" s="172" t="s">
        <v>80</v>
      </c>
    </row>
    <row r="2627" spans="13:19" s="133" customFormat="1" ht="12.75" hidden="1" x14ac:dyDescent="0.25">
      <c r="M2627" s="172" t="str">
        <f t="shared" si="80"/>
        <v>nie ubiegam sięŁódzkieOsjaków_PL116</v>
      </c>
      <c r="N2627" s="172" t="s">
        <v>277</v>
      </c>
      <c r="O2627" s="192" t="str">
        <f t="shared" si="79"/>
        <v>Osjaków_PL116</v>
      </c>
      <c r="P2627" s="193" t="s">
        <v>644</v>
      </c>
      <c r="Q2627" s="193" t="s">
        <v>224</v>
      </c>
      <c r="R2627" s="172">
        <v>0</v>
      </c>
      <c r="S2627" s="172" t="s">
        <v>80</v>
      </c>
    </row>
    <row r="2628" spans="13:19" s="133" customFormat="1" ht="12.75" hidden="1" x14ac:dyDescent="0.25">
      <c r="M2628" s="172" t="str">
        <f t="shared" si="80"/>
        <v>nie ubiegam sięŁódzkieOstrówek_PL116</v>
      </c>
      <c r="N2628" s="172" t="s">
        <v>277</v>
      </c>
      <c r="O2628" s="192" t="str">
        <f t="shared" si="79"/>
        <v>Ostrówek_PL116</v>
      </c>
      <c r="P2628" s="193" t="s">
        <v>644</v>
      </c>
      <c r="Q2628" s="193" t="s">
        <v>225</v>
      </c>
      <c r="R2628" s="172">
        <v>0</v>
      </c>
      <c r="S2628" s="172" t="s">
        <v>80</v>
      </c>
    </row>
    <row r="2629" spans="13:19" s="133" customFormat="1" ht="12.75" hidden="1" x14ac:dyDescent="0.25">
      <c r="M2629" s="172" t="str">
        <f t="shared" si="80"/>
        <v>nie ubiegam sięŁódzkiePabianice_PL114</v>
      </c>
      <c r="N2629" s="172" t="s">
        <v>277</v>
      </c>
      <c r="O2629" s="192" t="str">
        <f t="shared" ref="O2629:O2692" si="81">Q2629&amp;P2629</f>
        <v>Pabianice_PL114</v>
      </c>
      <c r="P2629" s="193" t="s">
        <v>642</v>
      </c>
      <c r="Q2629" s="193" t="s">
        <v>137</v>
      </c>
      <c r="R2629" s="172">
        <v>0</v>
      </c>
      <c r="S2629" s="172" t="s">
        <v>80</v>
      </c>
    </row>
    <row r="2630" spans="13:19" s="133" customFormat="1" ht="12.75" hidden="1" x14ac:dyDescent="0.25">
      <c r="M2630" s="172" t="str">
        <f t="shared" ref="M2630:M2693" si="82">S2630&amp;N2630&amp;O2630</f>
        <v>nie ubiegam sięŁódzkieParadyż_PL115</v>
      </c>
      <c r="N2630" s="172" t="s">
        <v>277</v>
      </c>
      <c r="O2630" s="192" t="str">
        <f t="shared" si="81"/>
        <v>Paradyż_PL115</v>
      </c>
      <c r="P2630" s="193" t="s">
        <v>643</v>
      </c>
      <c r="Q2630" s="193" t="s">
        <v>155</v>
      </c>
      <c r="R2630" s="172">
        <v>0</v>
      </c>
      <c r="S2630" s="172" t="s">
        <v>80</v>
      </c>
    </row>
    <row r="2631" spans="13:19" s="133" customFormat="1" ht="12.75" hidden="1" x14ac:dyDescent="0.25">
      <c r="M2631" s="172" t="str">
        <f t="shared" si="82"/>
        <v>nie ubiegam sięŁódzkieParzęczew_PL114</v>
      </c>
      <c r="N2631" s="172" t="s">
        <v>277</v>
      </c>
      <c r="O2631" s="192" t="str">
        <f t="shared" si="81"/>
        <v>Parzęczew_PL114</v>
      </c>
      <c r="P2631" s="193" t="s">
        <v>642</v>
      </c>
      <c r="Q2631" s="193" t="s">
        <v>139</v>
      </c>
      <c r="R2631" s="172">
        <v>0</v>
      </c>
      <c r="S2631" s="172" t="s">
        <v>80</v>
      </c>
    </row>
    <row r="2632" spans="13:19" s="133" customFormat="1" ht="12.75" hidden="1" x14ac:dyDescent="0.25">
      <c r="M2632" s="172" t="str">
        <f t="shared" si="82"/>
        <v>nie ubiegam sięŁódzkiePątnów_PL116</v>
      </c>
      <c r="N2632" s="172" t="s">
        <v>277</v>
      </c>
      <c r="O2632" s="192" t="str">
        <f t="shared" si="81"/>
        <v>Pątnów_PL116</v>
      </c>
      <c r="P2632" s="193" t="s">
        <v>644</v>
      </c>
      <c r="Q2632" s="193" t="s">
        <v>226</v>
      </c>
      <c r="R2632" s="172">
        <v>0</v>
      </c>
      <c r="S2632" s="172" t="s">
        <v>80</v>
      </c>
    </row>
    <row r="2633" spans="13:19" s="133" customFormat="1" ht="12.75" hidden="1" x14ac:dyDescent="0.25">
      <c r="M2633" s="172" t="str">
        <f t="shared" si="82"/>
        <v>nie ubiegam sięŁódzkiePęczniew_PL116</v>
      </c>
      <c r="N2633" s="172" t="s">
        <v>277</v>
      </c>
      <c r="O2633" s="192" t="str">
        <f t="shared" si="81"/>
        <v>Pęczniew_PL116</v>
      </c>
      <c r="P2633" s="193" t="s">
        <v>644</v>
      </c>
      <c r="Q2633" s="193" t="s">
        <v>205</v>
      </c>
      <c r="R2633" s="172">
        <v>0</v>
      </c>
      <c r="S2633" s="172" t="s">
        <v>80</v>
      </c>
    </row>
    <row r="2634" spans="13:19" s="133" customFormat="1" ht="12.75" hidden="1" x14ac:dyDescent="0.25">
      <c r="M2634" s="172" t="str">
        <f t="shared" si="82"/>
        <v>nie ubiegam sięŁódzkiePiątek_PL117</v>
      </c>
      <c r="N2634" s="172" t="s">
        <v>277</v>
      </c>
      <c r="O2634" s="192" t="str">
        <f t="shared" si="81"/>
        <v>Piątek_PL117</v>
      </c>
      <c r="P2634" s="193" t="s">
        <v>645</v>
      </c>
      <c r="Q2634" s="193" t="s">
        <v>251</v>
      </c>
      <c r="R2634" s="172">
        <v>0</v>
      </c>
      <c r="S2634" s="172" t="s">
        <v>80</v>
      </c>
    </row>
    <row r="2635" spans="13:19" s="133" customFormat="1" ht="12.75" hidden="1" x14ac:dyDescent="0.25">
      <c r="M2635" s="172" t="str">
        <f t="shared" si="82"/>
        <v>nie ubiegam sięŁódzkiePoddębice_PL116</v>
      </c>
      <c r="N2635" s="172" t="s">
        <v>277</v>
      </c>
      <c r="O2635" s="192" t="str">
        <f t="shared" si="81"/>
        <v>Poddębice_PL116</v>
      </c>
      <c r="P2635" s="193" t="s">
        <v>644</v>
      </c>
      <c r="Q2635" s="193" t="s">
        <v>206</v>
      </c>
      <c r="R2635" s="172">
        <v>0</v>
      </c>
      <c r="S2635" s="172" t="s">
        <v>80</v>
      </c>
    </row>
    <row r="2636" spans="13:19" s="133" customFormat="1" ht="12.75" hidden="1" x14ac:dyDescent="0.25">
      <c r="M2636" s="172" t="str">
        <f t="shared" si="82"/>
        <v>nie ubiegam sięŁódzkiePoświętne_PL115</v>
      </c>
      <c r="N2636" s="172" t="s">
        <v>277</v>
      </c>
      <c r="O2636" s="192" t="str">
        <f t="shared" si="81"/>
        <v>Poświętne_PL115</v>
      </c>
      <c r="P2636" s="193" t="s">
        <v>643</v>
      </c>
      <c r="Q2636" s="193" t="s">
        <v>156</v>
      </c>
      <c r="R2636" s="172">
        <v>0</v>
      </c>
      <c r="S2636" s="172" t="s">
        <v>80</v>
      </c>
    </row>
    <row r="2637" spans="13:19" s="133" customFormat="1" ht="12.75" hidden="1" x14ac:dyDescent="0.25">
      <c r="M2637" s="172" t="str">
        <f t="shared" si="82"/>
        <v>nie ubiegam sięŁódzkiePrzedbórz_PL115</v>
      </c>
      <c r="N2637" s="172" t="s">
        <v>277</v>
      </c>
      <c r="O2637" s="192" t="str">
        <f t="shared" si="81"/>
        <v>Przedbórz_PL115</v>
      </c>
      <c r="P2637" s="193" t="s">
        <v>643</v>
      </c>
      <c r="Q2637" s="193" t="s">
        <v>179</v>
      </c>
      <c r="R2637" s="172">
        <v>0</v>
      </c>
      <c r="S2637" s="172" t="s">
        <v>80</v>
      </c>
    </row>
    <row r="2638" spans="13:19" s="133" customFormat="1" ht="12.75" hidden="1" x14ac:dyDescent="0.25">
      <c r="M2638" s="172" t="str">
        <f t="shared" si="82"/>
        <v>nie ubiegam sięŁódzkieRawa Mazowiecka_PL117</v>
      </c>
      <c r="N2638" s="172" t="s">
        <v>277</v>
      </c>
      <c r="O2638" s="192" t="str">
        <f t="shared" si="81"/>
        <v>Rawa Mazowiecka_PL117</v>
      </c>
      <c r="P2638" s="193" t="s">
        <v>645</v>
      </c>
      <c r="Q2638" s="193" t="s">
        <v>265</v>
      </c>
      <c r="R2638" s="172">
        <v>0</v>
      </c>
      <c r="S2638" s="172" t="s">
        <v>80</v>
      </c>
    </row>
    <row r="2639" spans="13:19" s="133" customFormat="1" ht="12.75" hidden="1" x14ac:dyDescent="0.25">
      <c r="M2639" s="172" t="str">
        <f t="shared" si="82"/>
        <v>nie ubiegam sięŁódzkieRegnów_PL117</v>
      </c>
      <c r="N2639" s="172" t="s">
        <v>277</v>
      </c>
      <c r="O2639" s="192" t="str">
        <f t="shared" si="81"/>
        <v>Regnów_PL117</v>
      </c>
      <c r="P2639" s="193" t="s">
        <v>645</v>
      </c>
      <c r="Q2639" s="193" t="s">
        <v>266</v>
      </c>
      <c r="R2639" s="172">
        <v>0</v>
      </c>
      <c r="S2639" s="172" t="s">
        <v>80</v>
      </c>
    </row>
    <row r="2640" spans="13:19" s="133" customFormat="1" ht="12.75" hidden="1" x14ac:dyDescent="0.25">
      <c r="M2640" s="172" t="str">
        <f t="shared" si="82"/>
        <v>nie ubiegam sięŁódzkieRęczno_PL115</v>
      </c>
      <c r="N2640" s="172" t="s">
        <v>277</v>
      </c>
      <c r="O2640" s="192" t="str">
        <f t="shared" si="81"/>
        <v>Ręczno_PL115</v>
      </c>
      <c r="P2640" s="193" t="s">
        <v>643</v>
      </c>
      <c r="Q2640" s="193" t="s">
        <v>165</v>
      </c>
      <c r="R2640" s="172">
        <v>0</v>
      </c>
      <c r="S2640" s="172" t="s">
        <v>80</v>
      </c>
    </row>
    <row r="2641" spans="13:19" s="133" customFormat="1" ht="12.75" hidden="1" x14ac:dyDescent="0.25">
      <c r="M2641" s="172" t="str">
        <f t="shared" si="82"/>
        <v>nie ubiegam sięŁódzkieRogów_PL114</v>
      </c>
      <c r="N2641" s="172" t="s">
        <v>277</v>
      </c>
      <c r="O2641" s="192" t="str">
        <f t="shared" si="81"/>
        <v>Rogów_PL114</v>
      </c>
      <c r="P2641" s="193" t="s">
        <v>642</v>
      </c>
      <c r="Q2641" s="193" t="s">
        <v>145</v>
      </c>
      <c r="R2641" s="172">
        <v>0</v>
      </c>
      <c r="S2641" s="172" t="s">
        <v>80</v>
      </c>
    </row>
    <row r="2642" spans="13:19" s="133" customFormat="1" ht="12.75" hidden="1" x14ac:dyDescent="0.25">
      <c r="M2642" s="172" t="str">
        <f t="shared" si="82"/>
        <v>nie ubiegam sięŁódzkieRokiciny_PL115</v>
      </c>
      <c r="N2642" s="172" t="s">
        <v>277</v>
      </c>
      <c r="O2642" s="192" t="str">
        <f t="shared" si="81"/>
        <v>Rokiciny_PL115</v>
      </c>
      <c r="P2642" s="193" t="s">
        <v>643</v>
      </c>
      <c r="Q2642" s="193" t="s">
        <v>187</v>
      </c>
      <c r="R2642" s="172">
        <v>0</v>
      </c>
      <c r="S2642" s="172" t="s">
        <v>80</v>
      </c>
    </row>
    <row r="2643" spans="13:19" s="133" customFormat="1" ht="12.75" hidden="1" x14ac:dyDescent="0.25">
      <c r="M2643" s="172" t="str">
        <f t="shared" si="82"/>
        <v>nie ubiegam sięŁódzkieRozprza_PL115</v>
      </c>
      <c r="N2643" s="172" t="s">
        <v>277</v>
      </c>
      <c r="O2643" s="192" t="str">
        <f t="shared" si="81"/>
        <v>Rozprza_PL115</v>
      </c>
      <c r="P2643" s="193" t="s">
        <v>643</v>
      </c>
      <c r="Q2643" s="193" t="s">
        <v>166</v>
      </c>
      <c r="R2643" s="172">
        <v>0</v>
      </c>
      <c r="S2643" s="172" t="s">
        <v>80</v>
      </c>
    </row>
    <row r="2644" spans="13:19" s="133" customFormat="1" ht="12.75" hidden="1" x14ac:dyDescent="0.25">
      <c r="M2644" s="172" t="str">
        <f t="shared" si="82"/>
        <v>nie ubiegam sięŁódzkieRusiec_PL115</v>
      </c>
      <c r="N2644" s="172" t="s">
        <v>277</v>
      </c>
      <c r="O2644" s="192" t="str">
        <f t="shared" si="81"/>
        <v>Rusiec_PL115</v>
      </c>
      <c r="P2644" s="193" t="s">
        <v>643</v>
      </c>
      <c r="Q2644" s="193" t="s">
        <v>150</v>
      </c>
      <c r="R2644" s="172">
        <v>0</v>
      </c>
      <c r="S2644" s="172" t="s">
        <v>80</v>
      </c>
    </row>
    <row r="2645" spans="13:19" s="133" customFormat="1" ht="12.75" hidden="1" x14ac:dyDescent="0.25">
      <c r="M2645" s="172" t="str">
        <f t="shared" si="82"/>
        <v>nie ubiegam sięŁódzkieRząśnia_PL116</v>
      </c>
      <c r="N2645" s="172" t="s">
        <v>277</v>
      </c>
      <c r="O2645" s="192" t="str">
        <f t="shared" si="81"/>
        <v>Rząśnia_PL116</v>
      </c>
      <c r="P2645" s="193" t="s">
        <v>644</v>
      </c>
      <c r="Q2645" s="193" t="s">
        <v>200</v>
      </c>
      <c r="R2645" s="172">
        <v>0</v>
      </c>
      <c r="S2645" s="172" t="s">
        <v>80</v>
      </c>
    </row>
    <row r="2646" spans="13:19" s="133" customFormat="1" ht="12.75" hidden="1" x14ac:dyDescent="0.25">
      <c r="M2646" s="172" t="str">
        <f t="shared" si="82"/>
        <v>nie ubiegam sięŁódzkieRzeczyca_PL115</v>
      </c>
      <c r="N2646" s="172" t="s">
        <v>277</v>
      </c>
      <c r="O2646" s="192" t="str">
        <f t="shared" si="81"/>
        <v>Rzeczyca_PL115</v>
      </c>
      <c r="P2646" s="193" t="s">
        <v>643</v>
      </c>
      <c r="Q2646" s="193" t="s">
        <v>188</v>
      </c>
      <c r="R2646" s="172">
        <v>0</v>
      </c>
      <c r="S2646" s="172" t="s">
        <v>80</v>
      </c>
    </row>
    <row r="2647" spans="13:19" s="133" customFormat="1" ht="12.75" hidden="1" x14ac:dyDescent="0.25">
      <c r="M2647" s="172" t="str">
        <f t="shared" si="82"/>
        <v>nie ubiegam sięŁódzkieSadkowice_PL117</v>
      </c>
      <c r="N2647" s="172" t="s">
        <v>277</v>
      </c>
      <c r="O2647" s="192" t="str">
        <f t="shared" si="81"/>
        <v>Sadkowice_PL117</v>
      </c>
      <c r="P2647" s="193" t="s">
        <v>645</v>
      </c>
      <c r="Q2647" s="193" t="s">
        <v>267</v>
      </c>
      <c r="R2647" s="172">
        <v>0</v>
      </c>
      <c r="S2647" s="172" t="s">
        <v>80</v>
      </c>
    </row>
    <row r="2648" spans="13:19" s="133" customFormat="1" ht="12.75" hidden="1" x14ac:dyDescent="0.25">
      <c r="M2648" s="172" t="str">
        <f t="shared" si="82"/>
        <v>nie ubiegam sięŁódzkieSędziejowice_PL116</v>
      </c>
      <c r="N2648" s="172" t="s">
        <v>277</v>
      </c>
      <c r="O2648" s="192" t="str">
        <f t="shared" si="81"/>
        <v>Sędziejowice_PL116</v>
      </c>
      <c r="P2648" s="193" t="s">
        <v>644</v>
      </c>
      <c r="Q2648" s="193" t="s">
        <v>194</v>
      </c>
      <c r="R2648" s="172">
        <v>0</v>
      </c>
      <c r="S2648" s="172" t="s">
        <v>80</v>
      </c>
    </row>
    <row r="2649" spans="13:19" s="133" customFormat="1" ht="12.75" hidden="1" x14ac:dyDescent="0.25">
      <c r="M2649" s="172" t="str">
        <f t="shared" si="82"/>
        <v>nie ubiegam sięŁódzkieSiemkowice_PL116</v>
      </c>
      <c r="N2649" s="172" t="s">
        <v>277</v>
      </c>
      <c r="O2649" s="192" t="str">
        <f t="shared" si="81"/>
        <v>Siemkowice_PL116</v>
      </c>
      <c r="P2649" s="193" t="s">
        <v>644</v>
      </c>
      <c r="Q2649" s="193" t="s">
        <v>201</v>
      </c>
      <c r="R2649" s="172">
        <v>0</v>
      </c>
      <c r="S2649" s="172" t="s">
        <v>80</v>
      </c>
    </row>
    <row r="2650" spans="13:19" s="133" customFormat="1" ht="12.75" hidden="1" x14ac:dyDescent="0.25">
      <c r="M2650" s="172" t="str">
        <f t="shared" si="82"/>
        <v>nie ubiegam sięŁódzkieSieradz_PL116</v>
      </c>
      <c r="N2650" s="172" t="s">
        <v>277</v>
      </c>
      <c r="O2650" s="192" t="str">
        <f t="shared" si="81"/>
        <v>Sieradz_PL116</v>
      </c>
      <c r="P2650" s="193" t="s">
        <v>644</v>
      </c>
      <c r="Q2650" s="193" t="s">
        <v>216</v>
      </c>
      <c r="R2650" s="172">
        <v>0</v>
      </c>
      <c r="S2650" s="172" t="s">
        <v>80</v>
      </c>
    </row>
    <row r="2651" spans="13:19" s="133" customFormat="1" ht="12.75" hidden="1" x14ac:dyDescent="0.25">
      <c r="M2651" s="172" t="str">
        <f t="shared" si="82"/>
        <v>nie ubiegam sięŁódzkieSkierniewice_PL117</v>
      </c>
      <c r="N2651" s="172" t="s">
        <v>277</v>
      </c>
      <c r="O2651" s="192" t="str">
        <f t="shared" si="81"/>
        <v>Skierniewice_PL117</v>
      </c>
      <c r="P2651" s="193" t="s">
        <v>645</v>
      </c>
      <c r="Q2651" s="193" t="s">
        <v>275</v>
      </c>
      <c r="R2651" s="172">
        <v>0</v>
      </c>
      <c r="S2651" s="172" t="s">
        <v>80</v>
      </c>
    </row>
    <row r="2652" spans="13:19" s="133" customFormat="1" ht="12.75" hidden="1" x14ac:dyDescent="0.25">
      <c r="M2652" s="172" t="str">
        <f t="shared" si="82"/>
        <v>nie ubiegam sięŁódzkieSkomlin_PL116</v>
      </c>
      <c r="N2652" s="172" t="s">
        <v>277</v>
      </c>
      <c r="O2652" s="192" t="str">
        <f t="shared" si="81"/>
        <v>Skomlin_PL116</v>
      </c>
      <c r="P2652" s="193" t="s">
        <v>644</v>
      </c>
      <c r="Q2652" s="193" t="s">
        <v>227</v>
      </c>
      <c r="R2652" s="172">
        <v>0</v>
      </c>
      <c r="S2652" s="172" t="s">
        <v>80</v>
      </c>
    </row>
    <row r="2653" spans="13:19" s="133" customFormat="1" ht="12.75" hidden="1" x14ac:dyDescent="0.25">
      <c r="M2653" s="172" t="str">
        <f t="shared" si="82"/>
        <v>nie ubiegam sięŁódzkieSławno_PL115</v>
      </c>
      <c r="N2653" s="172" t="s">
        <v>277</v>
      </c>
      <c r="O2653" s="192" t="str">
        <f t="shared" si="81"/>
        <v>Sławno_PL115</v>
      </c>
      <c r="P2653" s="193" t="s">
        <v>643</v>
      </c>
      <c r="Q2653" s="193" t="s">
        <v>157</v>
      </c>
      <c r="R2653" s="172">
        <v>0</v>
      </c>
      <c r="S2653" s="172" t="s">
        <v>80</v>
      </c>
    </row>
    <row r="2654" spans="13:19" s="133" customFormat="1" ht="12.75" hidden="1" x14ac:dyDescent="0.25">
      <c r="M2654" s="172" t="str">
        <f t="shared" si="82"/>
        <v>nie ubiegam sięŁódzkieSłupia_PL117</v>
      </c>
      <c r="N2654" s="172" t="s">
        <v>277</v>
      </c>
      <c r="O2654" s="192" t="str">
        <f t="shared" si="81"/>
        <v>Słupia_PL117</v>
      </c>
      <c r="P2654" s="193" t="s">
        <v>645</v>
      </c>
      <c r="Q2654" s="193" t="s">
        <v>276</v>
      </c>
      <c r="R2654" s="172">
        <v>0</v>
      </c>
      <c r="S2654" s="172" t="s">
        <v>80</v>
      </c>
    </row>
    <row r="2655" spans="13:19" s="133" customFormat="1" ht="12.75" hidden="1" x14ac:dyDescent="0.25">
      <c r="M2655" s="172" t="str">
        <f t="shared" si="82"/>
        <v>nie ubiegam sięŁódzkieSokolniki_PL116</v>
      </c>
      <c r="N2655" s="172" t="s">
        <v>277</v>
      </c>
      <c r="O2655" s="192" t="str">
        <f t="shared" si="81"/>
        <v>Sokolniki_PL116</v>
      </c>
      <c r="P2655" s="193" t="s">
        <v>644</v>
      </c>
      <c r="Q2655" s="193" t="s">
        <v>234</v>
      </c>
      <c r="R2655" s="172">
        <v>0</v>
      </c>
      <c r="S2655" s="172" t="s">
        <v>80</v>
      </c>
    </row>
    <row r="2656" spans="13:19" s="133" customFormat="1" ht="12.75" hidden="1" x14ac:dyDescent="0.25">
      <c r="M2656" s="172" t="str">
        <f t="shared" si="82"/>
        <v>nie ubiegam sięŁódzkieStryków_PL114</v>
      </c>
      <c r="N2656" s="172" t="s">
        <v>277</v>
      </c>
      <c r="O2656" s="192" t="str">
        <f t="shared" si="81"/>
        <v>Stryków_PL114</v>
      </c>
      <c r="P2656" s="193" t="s">
        <v>642</v>
      </c>
      <c r="Q2656" s="193" t="s">
        <v>140</v>
      </c>
      <c r="R2656" s="172">
        <v>0</v>
      </c>
      <c r="S2656" s="172" t="s">
        <v>80</v>
      </c>
    </row>
    <row r="2657" spans="13:19" s="133" customFormat="1" ht="12.75" hidden="1" x14ac:dyDescent="0.25">
      <c r="M2657" s="172" t="str">
        <f t="shared" si="82"/>
        <v>nie ubiegam sięŁódzkieStrzelce Wielkie_PL116</v>
      </c>
      <c r="N2657" s="172" t="s">
        <v>277</v>
      </c>
      <c r="O2657" s="192" t="str">
        <f t="shared" si="81"/>
        <v>Strzelce Wielkie_PL116</v>
      </c>
      <c r="P2657" s="193" t="s">
        <v>644</v>
      </c>
      <c r="Q2657" s="193" t="s">
        <v>202</v>
      </c>
      <c r="R2657" s="172">
        <v>0</v>
      </c>
      <c r="S2657" s="172" t="s">
        <v>80</v>
      </c>
    </row>
    <row r="2658" spans="13:19" s="133" customFormat="1" ht="12.75" hidden="1" x14ac:dyDescent="0.25">
      <c r="M2658" s="172" t="str">
        <f t="shared" si="82"/>
        <v>nie ubiegam sięŁódzkieStrzelce_PL117</v>
      </c>
      <c r="N2658" s="172" t="s">
        <v>277</v>
      </c>
      <c r="O2658" s="192" t="str">
        <f t="shared" si="81"/>
        <v>Strzelce_PL117</v>
      </c>
      <c r="P2658" s="193" t="s">
        <v>645</v>
      </c>
      <c r="Q2658" s="193" t="s">
        <v>246</v>
      </c>
      <c r="R2658" s="172">
        <v>0</v>
      </c>
      <c r="S2658" s="172" t="s">
        <v>80</v>
      </c>
    </row>
    <row r="2659" spans="13:19" s="133" customFormat="1" ht="12.75" hidden="1" x14ac:dyDescent="0.25">
      <c r="M2659" s="172" t="str">
        <f t="shared" si="82"/>
        <v>nie ubiegam sięŁódzkieSulejów_PL115</v>
      </c>
      <c r="N2659" s="172" t="s">
        <v>277</v>
      </c>
      <c r="O2659" s="192" t="str">
        <f t="shared" si="81"/>
        <v>Sulejów_PL115</v>
      </c>
      <c r="P2659" s="193" t="s">
        <v>643</v>
      </c>
      <c r="Q2659" s="193" t="s">
        <v>167</v>
      </c>
      <c r="R2659" s="172">
        <v>0</v>
      </c>
      <c r="S2659" s="172" t="s">
        <v>80</v>
      </c>
    </row>
    <row r="2660" spans="13:19" s="133" customFormat="1" ht="12.75" hidden="1" x14ac:dyDescent="0.25">
      <c r="M2660" s="172" t="str">
        <f t="shared" si="82"/>
        <v>nie ubiegam sięŁódzkieSulmierzyce_PL116</v>
      </c>
      <c r="N2660" s="172" t="s">
        <v>277</v>
      </c>
      <c r="O2660" s="192" t="str">
        <f t="shared" si="81"/>
        <v>Sulmierzyce_PL116</v>
      </c>
      <c r="P2660" s="193" t="s">
        <v>644</v>
      </c>
      <c r="Q2660" s="193" t="s">
        <v>203</v>
      </c>
      <c r="R2660" s="172">
        <v>0</v>
      </c>
      <c r="S2660" s="172" t="s">
        <v>80</v>
      </c>
    </row>
    <row r="2661" spans="13:19" s="133" customFormat="1" ht="12.75" hidden="1" x14ac:dyDescent="0.25">
      <c r="M2661" s="172" t="str">
        <f t="shared" si="82"/>
        <v>nie ubiegam sięŁódzkieSzadek_PL116</v>
      </c>
      <c r="N2661" s="172" t="s">
        <v>277</v>
      </c>
      <c r="O2661" s="192" t="str">
        <f t="shared" si="81"/>
        <v>Szadek_PL116</v>
      </c>
      <c r="P2661" s="193" t="s">
        <v>644</v>
      </c>
      <c r="Q2661" s="193" t="s">
        <v>235</v>
      </c>
      <c r="R2661" s="172">
        <v>0</v>
      </c>
      <c r="S2661" s="172" t="s">
        <v>80</v>
      </c>
    </row>
    <row r="2662" spans="13:19" s="133" customFormat="1" ht="12.75" hidden="1" x14ac:dyDescent="0.25">
      <c r="M2662" s="172" t="str">
        <f t="shared" si="82"/>
        <v>nie ubiegam sięŁódzkieSzczerców_PL115</v>
      </c>
      <c r="N2662" s="172" t="s">
        <v>277</v>
      </c>
      <c r="O2662" s="192" t="str">
        <f t="shared" si="81"/>
        <v>Szczerców_PL115</v>
      </c>
      <c r="P2662" s="193" t="s">
        <v>643</v>
      </c>
      <c r="Q2662" s="193" t="s">
        <v>151</v>
      </c>
      <c r="R2662" s="172">
        <v>0</v>
      </c>
      <c r="S2662" s="172" t="s">
        <v>80</v>
      </c>
    </row>
    <row r="2663" spans="13:19" s="133" customFormat="1" ht="12.75" hidden="1" x14ac:dyDescent="0.25">
      <c r="M2663" s="172" t="str">
        <f t="shared" si="82"/>
        <v>nie ubiegam sięŁódzkieŚwinice Warckie_PL117</v>
      </c>
      <c r="N2663" s="172" t="s">
        <v>277</v>
      </c>
      <c r="O2663" s="192" t="str">
        <f t="shared" si="81"/>
        <v>Świnice Warckie_PL117</v>
      </c>
      <c r="P2663" s="193" t="s">
        <v>645</v>
      </c>
      <c r="Q2663" s="193" t="s">
        <v>252</v>
      </c>
      <c r="R2663" s="172">
        <v>0</v>
      </c>
      <c r="S2663" s="172" t="s">
        <v>80</v>
      </c>
    </row>
    <row r="2664" spans="13:19" s="133" customFormat="1" ht="12.75" hidden="1" x14ac:dyDescent="0.25">
      <c r="M2664" s="172" t="str">
        <f t="shared" si="82"/>
        <v>nie ubiegam sięŁódzkieTomaszów Mazowiecki_PL115</v>
      </c>
      <c r="N2664" s="172" t="s">
        <v>277</v>
      </c>
      <c r="O2664" s="192" t="str">
        <f t="shared" si="81"/>
        <v>Tomaszów Mazowiecki_PL115</v>
      </c>
      <c r="P2664" s="193" t="s">
        <v>643</v>
      </c>
      <c r="Q2664" s="193" t="s">
        <v>189</v>
      </c>
      <c r="R2664" s="172">
        <v>0</v>
      </c>
      <c r="S2664" s="172" t="s">
        <v>80</v>
      </c>
    </row>
    <row r="2665" spans="13:19" s="133" customFormat="1" ht="12.75" hidden="1" x14ac:dyDescent="0.25">
      <c r="M2665" s="172" t="str">
        <f t="shared" si="82"/>
        <v>nie ubiegam sięŁódzkieTuszyn_PL114</v>
      </c>
      <c r="N2665" s="172" t="s">
        <v>277</v>
      </c>
      <c r="O2665" s="192" t="str">
        <f t="shared" si="81"/>
        <v>Tuszyn_PL114</v>
      </c>
      <c r="P2665" s="193" t="s">
        <v>642</v>
      </c>
      <c r="Q2665" s="193" t="s">
        <v>133</v>
      </c>
      <c r="R2665" s="172">
        <v>0</v>
      </c>
      <c r="S2665" s="172" t="s">
        <v>80</v>
      </c>
    </row>
    <row r="2666" spans="13:19" s="133" customFormat="1" ht="12.75" hidden="1" x14ac:dyDescent="0.25">
      <c r="M2666" s="172" t="str">
        <f t="shared" si="82"/>
        <v>nie ubiegam sięŁódzkieUjazd_PL115</v>
      </c>
      <c r="N2666" s="172" t="s">
        <v>277</v>
      </c>
      <c r="O2666" s="192" t="str">
        <f t="shared" si="81"/>
        <v>Ujazd_PL115</v>
      </c>
      <c r="P2666" s="193" t="s">
        <v>643</v>
      </c>
      <c r="Q2666" s="193" t="s">
        <v>190</v>
      </c>
      <c r="R2666" s="172">
        <v>0</v>
      </c>
      <c r="S2666" s="172" t="s">
        <v>80</v>
      </c>
    </row>
    <row r="2667" spans="13:19" s="133" customFormat="1" ht="12.75" hidden="1" x14ac:dyDescent="0.25">
      <c r="M2667" s="172" t="str">
        <f t="shared" si="82"/>
        <v>nie ubiegam sięŁódzkieUniejów_PL116</v>
      </c>
      <c r="N2667" s="172" t="s">
        <v>277</v>
      </c>
      <c r="O2667" s="192" t="str">
        <f t="shared" si="81"/>
        <v>Uniejów_PL116</v>
      </c>
      <c r="P2667" s="193" t="s">
        <v>644</v>
      </c>
      <c r="Q2667" s="193" t="s">
        <v>207</v>
      </c>
      <c r="R2667" s="172">
        <v>0</v>
      </c>
      <c r="S2667" s="172" t="s">
        <v>80</v>
      </c>
    </row>
    <row r="2668" spans="13:19" s="133" customFormat="1" ht="12.75" hidden="1" x14ac:dyDescent="0.25">
      <c r="M2668" s="172" t="str">
        <f t="shared" si="82"/>
        <v>nie ubiegam sięŁódzkieWarta_PL116</v>
      </c>
      <c r="N2668" s="172" t="s">
        <v>277</v>
      </c>
      <c r="O2668" s="192" t="str">
        <f t="shared" si="81"/>
        <v>Warta_PL116</v>
      </c>
      <c r="P2668" s="193" t="s">
        <v>644</v>
      </c>
      <c r="Q2668" s="193" t="s">
        <v>217</v>
      </c>
      <c r="R2668" s="172">
        <v>0</v>
      </c>
      <c r="S2668" s="172" t="s">
        <v>80</v>
      </c>
    </row>
    <row r="2669" spans="13:19" s="133" customFormat="1" ht="12.75" hidden="1" x14ac:dyDescent="0.25">
      <c r="M2669" s="172" t="str">
        <f t="shared" si="82"/>
        <v>nie ubiegam sięŁódzkieWartkowice_PL116</v>
      </c>
      <c r="N2669" s="172" t="s">
        <v>277</v>
      </c>
      <c r="O2669" s="192" t="str">
        <f t="shared" si="81"/>
        <v>Wartkowice_PL116</v>
      </c>
      <c r="P2669" s="193" t="s">
        <v>644</v>
      </c>
      <c r="Q2669" s="193" t="s">
        <v>208</v>
      </c>
      <c r="R2669" s="172">
        <v>0</v>
      </c>
      <c r="S2669" s="172" t="s">
        <v>80</v>
      </c>
    </row>
    <row r="2670" spans="13:19" s="133" customFormat="1" ht="12.75" hidden="1" x14ac:dyDescent="0.25">
      <c r="M2670" s="172" t="str">
        <f t="shared" si="82"/>
        <v>nie ubiegam sięŁódzkieWidawa_PL116</v>
      </c>
      <c r="N2670" s="172" t="s">
        <v>277</v>
      </c>
      <c r="O2670" s="192" t="str">
        <f t="shared" si="81"/>
        <v>Widawa_PL116</v>
      </c>
      <c r="P2670" s="193" t="s">
        <v>644</v>
      </c>
      <c r="Q2670" s="193" t="s">
        <v>195</v>
      </c>
      <c r="R2670" s="172">
        <v>0</v>
      </c>
      <c r="S2670" s="172" t="s">
        <v>80</v>
      </c>
    </row>
    <row r="2671" spans="13:19" s="133" customFormat="1" ht="12.75" hidden="1" x14ac:dyDescent="0.25">
      <c r="M2671" s="172" t="str">
        <f t="shared" si="82"/>
        <v>nie ubiegam sięŁódzkieWielgomłyny_PL115</v>
      </c>
      <c r="N2671" s="172" t="s">
        <v>277</v>
      </c>
      <c r="O2671" s="192" t="str">
        <f t="shared" si="81"/>
        <v>Wielgomłyny_PL115</v>
      </c>
      <c r="P2671" s="193" t="s">
        <v>643</v>
      </c>
      <c r="Q2671" s="193" t="s">
        <v>180</v>
      </c>
      <c r="R2671" s="172">
        <v>0</v>
      </c>
      <c r="S2671" s="172" t="s">
        <v>80</v>
      </c>
    </row>
    <row r="2672" spans="13:19" s="133" customFormat="1" ht="12.75" hidden="1" x14ac:dyDescent="0.25">
      <c r="M2672" s="172" t="str">
        <f t="shared" si="82"/>
        <v>nie ubiegam sięŁódzkieWierzchlas_PL116</v>
      </c>
      <c r="N2672" s="172" t="s">
        <v>277</v>
      </c>
      <c r="O2672" s="192" t="str">
        <f t="shared" si="81"/>
        <v>Wierzchlas_PL116</v>
      </c>
      <c r="P2672" s="193" t="s">
        <v>644</v>
      </c>
      <c r="Q2672" s="193" t="s">
        <v>228</v>
      </c>
      <c r="R2672" s="172">
        <v>0</v>
      </c>
      <c r="S2672" s="172" t="s">
        <v>80</v>
      </c>
    </row>
    <row r="2673" spans="13:19" s="133" customFormat="1" ht="12.75" hidden="1" x14ac:dyDescent="0.25">
      <c r="M2673" s="172" t="str">
        <f t="shared" si="82"/>
        <v>nie ubiegam sięŁódzkieWitonia_PL117</v>
      </c>
      <c r="N2673" s="172" t="s">
        <v>277</v>
      </c>
      <c r="O2673" s="192" t="str">
        <f t="shared" si="81"/>
        <v>Witonia_PL117</v>
      </c>
      <c r="P2673" s="193" t="s">
        <v>645</v>
      </c>
      <c r="Q2673" s="193" t="s">
        <v>253</v>
      </c>
      <c r="R2673" s="172">
        <v>0</v>
      </c>
      <c r="S2673" s="172" t="s">
        <v>80</v>
      </c>
    </row>
    <row r="2674" spans="13:19" s="133" customFormat="1" ht="12.75" hidden="1" x14ac:dyDescent="0.25">
      <c r="M2674" s="172" t="str">
        <f t="shared" si="82"/>
        <v>nie ubiegam sięŁódzkieWodzierady_PL116</v>
      </c>
      <c r="N2674" s="172" t="s">
        <v>277</v>
      </c>
      <c r="O2674" s="192" t="str">
        <f t="shared" si="81"/>
        <v>Wodzierady_PL116</v>
      </c>
      <c r="P2674" s="193" t="s">
        <v>644</v>
      </c>
      <c r="Q2674" s="193" t="s">
        <v>196</v>
      </c>
      <c r="R2674" s="172">
        <v>0</v>
      </c>
      <c r="S2674" s="172" t="s">
        <v>80</v>
      </c>
    </row>
    <row r="2675" spans="13:19" s="133" customFormat="1" ht="12.75" hidden="1" x14ac:dyDescent="0.25">
      <c r="M2675" s="172" t="str">
        <f t="shared" si="82"/>
        <v>nie ubiegam sięŁódzkieWola Krzysztoporska_PL115</v>
      </c>
      <c r="N2675" s="172" t="s">
        <v>277</v>
      </c>
      <c r="O2675" s="192" t="str">
        <f t="shared" si="81"/>
        <v>Wola Krzysztoporska_PL115</v>
      </c>
      <c r="P2675" s="193" t="s">
        <v>643</v>
      </c>
      <c r="Q2675" s="193" t="s">
        <v>168</v>
      </c>
      <c r="R2675" s="172">
        <v>0</v>
      </c>
      <c r="S2675" s="172" t="s">
        <v>80</v>
      </c>
    </row>
    <row r="2676" spans="13:19" s="133" customFormat="1" ht="12.75" hidden="1" x14ac:dyDescent="0.25">
      <c r="M2676" s="172" t="str">
        <f t="shared" si="82"/>
        <v>nie ubiegam sięŁódzkieWolbórz_PL115</v>
      </c>
      <c r="N2676" s="172" t="s">
        <v>277</v>
      </c>
      <c r="O2676" s="192" t="str">
        <f t="shared" si="81"/>
        <v>Wolbórz_PL115</v>
      </c>
      <c r="P2676" s="193" t="s">
        <v>643</v>
      </c>
      <c r="Q2676" s="193" t="s">
        <v>169</v>
      </c>
      <c r="R2676" s="172">
        <v>0</v>
      </c>
      <c r="S2676" s="172" t="s">
        <v>80</v>
      </c>
    </row>
    <row r="2677" spans="13:19" s="133" customFormat="1" ht="12.75" hidden="1" x14ac:dyDescent="0.25">
      <c r="M2677" s="172" t="str">
        <f t="shared" si="82"/>
        <v>nie ubiegam sięŁódzkieWróblew_PL116</v>
      </c>
      <c r="N2677" s="172" t="s">
        <v>277</v>
      </c>
      <c r="O2677" s="192" t="str">
        <f t="shared" si="81"/>
        <v>Wróblew_PL116</v>
      </c>
      <c r="P2677" s="193" t="s">
        <v>644</v>
      </c>
      <c r="Q2677" s="193" t="s">
        <v>218</v>
      </c>
      <c r="R2677" s="172">
        <v>0</v>
      </c>
      <c r="S2677" s="172" t="s">
        <v>80</v>
      </c>
    </row>
    <row r="2678" spans="13:19" s="133" customFormat="1" ht="12.75" hidden="1" x14ac:dyDescent="0.25">
      <c r="M2678" s="172" t="str">
        <f t="shared" si="82"/>
        <v>nie ubiegam sięŁódzkieZadzim_PL116</v>
      </c>
      <c r="N2678" s="172" t="s">
        <v>277</v>
      </c>
      <c r="O2678" s="192" t="str">
        <f t="shared" si="81"/>
        <v>Zadzim_PL116</v>
      </c>
      <c r="P2678" s="193" t="s">
        <v>644</v>
      </c>
      <c r="Q2678" s="193" t="s">
        <v>209</v>
      </c>
      <c r="R2678" s="172">
        <v>0</v>
      </c>
      <c r="S2678" s="172" t="s">
        <v>80</v>
      </c>
    </row>
    <row r="2679" spans="13:19" s="133" customFormat="1" ht="12.75" hidden="1" x14ac:dyDescent="0.25">
      <c r="M2679" s="172" t="str">
        <f t="shared" si="82"/>
        <v>nie ubiegam sięŁódzkieZapolice_PL116</v>
      </c>
      <c r="N2679" s="172" t="s">
        <v>277</v>
      </c>
      <c r="O2679" s="192" t="str">
        <f t="shared" si="81"/>
        <v>Zapolice_PL116</v>
      </c>
      <c r="P2679" s="193" t="s">
        <v>644</v>
      </c>
      <c r="Q2679" s="193" t="s">
        <v>236</v>
      </c>
      <c r="R2679" s="172">
        <v>0</v>
      </c>
      <c r="S2679" s="172" t="s">
        <v>80</v>
      </c>
    </row>
    <row r="2680" spans="13:19" s="133" customFormat="1" ht="12.75" hidden="1" x14ac:dyDescent="0.25">
      <c r="M2680" s="172" t="str">
        <f t="shared" si="82"/>
        <v>nie ubiegam sięŁódzkieZduny_PL117</v>
      </c>
      <c r="N2680" s="172" t="s">
        <v>277</v>
      </c>
      <c r="O2680" s="192" t="str">
        <f t="shared" si="81"/>
        <v>Zduny_PL117</v>
      </c>
      <c r="P2680" s="193" t="s">
        <v>645</v>
      </c>
      <c r="Q2680" s="193" t="s">
        <v>262</v>
      </c>
      <c r="R2680" s="172">
        <v>0</v>
      </c>
      <c r="S2680" s="172" t="s">
        <v>80</v>
      </c>
    </row>
    <row r="2681" spans="13:19" s="133" customFormat="1" ht="12.75" hidden="1" x14ac:dyDescent="0.25">
      <c r="M2681" s="172" t="str">
        <f t="shared" si="82"/>
        <v>nie ubiegam sięŁódzkieZduńska Wola_PL116</v>
      </c>
      <c r="N2681" s="172" t="s">
        <v>277</v>
      </c>
      <c r="O2681" s="192" t="str">
        <f t="shared" si="81"/>
        <v>Zduńska Wola_PL116</v>
      </c>
      <c r="P2681" s="193" t="s">
        <v>644</v>
      </c>
      <c r="Q2681" s="193" t="s">
        <v>237</v>
      </c>
      <c r="R2681" s="172">
        <v>0</v>
      </c>
      <c r="S2681" s="172" t="s">
        <v>80</v>
      </c>
    </row>
    <row r="2682" spans="13:19" s="133" customFormat="1" ht="12.75" hidden="1" x14ac:dyDescent="0.25">
      <c r="M2682" s="172" t="str">
        <f t="shared" si="82"/>
        <v>nie ubiegam sięŁódzkieZgierz_PL114</v>
      </c>
      <c r="N2682" s="172" t="s">
        <v>277</v>
      </c>
      <c r="O2682" s="192" t="str">
        <f t="shared" si="81"/>
        <v>Zgierz_PL114</v>
      </c>
      <c r="P2682" s="193" t="s">
        <v>642</v>
      </c>
      <c r="Q2682" s="193" t="s">
        <v>141</v>
      </c>
      <c r="R2682" s="172">
        <v>0</v>
      </c>
      <c r="S2682" s="172" t="s">
        <v>80</v>
      </c>
    </row>
    <row r="2683" spans="13:19" s="133" customFormat="1" ht="12.75" hidden="1" x14ac:dyDescent="0.25">
      <c r="M2683" s="172" t="str">
        <f t="shared" si="82"/>
        <v>nie ubiegam sięŁódzkieZłoczew_PL116</v>
      </c>
      <c r="N2683" s="172" t="s">
        <v>277</v>
      </c>
      <c r="O2683" s="192" t="str">
        <f t="shared" si="81"/>
        <v>Złoczew_PL116</v>
      </c>
      <c r="P2683" s="193" t="s">
        <v>644</v>
      </c>
      <c r="Q2683" s="193" t="s">
        <v>219</v>
      </c>
      <c r="R2683" s="172">
        <v>0</v>
      </c>
      <c r="S2683" s="172" t="s">
        <v>80</v>
      </c>
    </row>
    <row r="2684" spans="13:19" s="133" customFormat="1" ht="12.75" hidden="1" x14ac:dyDescent="0.25">
      <c r="M2684" s="172" t="str">
        <f t="shared" si="82"/>
        <v>nie ubiegam sięŁódzkieŻarnów_PL115</v>
      </c>
      <c r="N2684" s="172" t="s">
        <v>277</v>
      </c>
      <c r="O2684" s="192" t="str">
        <f t="shared" si="81"/>
        <v>Żarnów_PL115</v>
      </c>
      <c r="P2684" s="193" t="s">
        <v>643</v>
      </c>
      <c r="Q2684" s="193" t="s">
        <v>158</v>
      </c>
      <c r="R2684" s="172">
        <v>0</v>
      </c>
      <c r="S2684" s="172" t="s">
        <v>80</v>
      </c>
    </row>
    <row r="2685" spans="13:19" s="133" customFormat="1" ht="12.75" hidden="1" x14ac:dyDescent="0.25">
      <c r="M2685" s="172" t="str">
        <f t="shared" si="82"/>
        <v>nie ubiegam sięŁódzkieŻelechlinek_PL115</v>
      </c>
      <c r="N2685" s="172" t="s">
        <v>277</v>
      </c>
      <c r="O2685" s="192" t="str">
        <f t="shared" si="81"/>
        <v>Żelechlinek_PL115</v>
      </c>
      <c r="P2685" s="193" t="s">
        <v>643</v>
      </c>
      <c r="Q2685" s="193" t="s">
        <v>191</v>
      </c>
      <c r="R2685" s="172">
        <v>0</v>
      </c>
      <c r="S2685" s="172" t="s">
        <v>80</v>
      </c>
    </row>
    <row r="2686" spans="13:19" s="133" customFormat="1" ht="12.75" hidden="1" x14ac:dyDescent="0.25">
      <c r="M2686" s="172" t="str">
        <f t="shared" si="82"/>
        <v>nie ubiegam sięŁódzkieŻytno_PL115</v>
      </c>
      <c r="N2686" s="172" t="s">
        <v>277</v>
      </c>
      <c r="O2686" s="192" t="str">
        <f t="shared" si="81"/>
        <v>Żytno_PL115</v>
      </c>
      <c r="P2686" s="193" t="s">
        <v>643</v>
      </c>
      <c r="Q2686" s="193" t="s">
        <v>181</v>
      </c>
      <c r="R2686" s="172">
        <v>0</v>
      </c>
      <c r="S2686" s="172" t="s">
        <v>80</v>
      </c>
    </row>
    <row r="2687" spans="13:19" s="133" customFormat="1" ht="12.75" hidden="1" x14ac:dyDescent="0.25">
      <c r="M2687" s="172" t="str">
        <f t="shared" si="82"/>
        <v>nie ubiegam sięMałopolskieAlwernia_PL216</v>
      </c>
      <c r="N2687" s="172" t="s">
        <v>528</v>
      </c>
      <c r="O2687" s="192" t="str">
        <f t="shared" si="81"/>
        <v>Alwernia_PL216</v>
      </c>
      <c r="P2687" s="193" t="s">
        <v>653</v>
      </c>
      <c r="Q2687" s="193" t="s">
        <v>599</v>
      </c>
      <c r="R2687" s="172">
        <v>0</v>
      </c>
      <c r="S2687" s="172" t="s">
        <v>80</v>
      </c>
    </row>
    <row r="2688" spans="13:19" s="133" customFormat="1" ht="12.75" hidden="1" x14ac:dyDescent="0.25">
      <c r="M2688" s="172" t="str">
        <f t="shared" si="82"/>
        <v>nie ubiegam sięMałopolskieBabice_PL216</v>
      </c>
      <c r="N2688" s="172" t="s">
        <v>528</v>
      </c>
      <c r="O2688" s="192" t="str">
        <f t="shared" si="81"/>
        <v>Babice_PL216</v>
      </c>
      <c r="P2688" s="193" t="s">
        <v>653</v>
      </c>
      <c r="Q2688" s="193" t="s">
        <v>600</v>
      </c>
      <c r="R2688" s="172">
        <v>0</v>
      </c>
      <c r="S2688" s="172" t="s">
        <v>80</v>
      </c>
    </row>
    <row r="2689" spans="13:19" s="133" customFormat="1" ht="12.75" hidden="1" x14ac:dyDescent="0.25">
      <c r="M2689" s="172" t="str">
        <f t="shared" si="82"/>
        <v>nie ubiegam sięMałopolskieBiskupice_PL214</v>
      </c>
      <c r="N2689" s="172" t="s">
        <v>528</v>
      </c>
      <c r="O2689" s="192" t="str">
        <f t="shared" si="81"/>
        <v>Biskupice_PL214</v>
      </c>
      <c r="P2689" s="193" t="s">
        <v>651</v>
      </c>
      <c r="Q2689" s="193" t="s">
        <v>565</v>
      </c>
      <c r="R2689" s="172">
        <v>0</v>
      </c>
      <c r="S2689" s="172" t="s">
        <v>80</v>
      </c>
    </row>
    <row r="2690" spans="13:19" s="133" customFormat="1" ht="12.75" hidden="1" x14ac:dyDescent="0.25">
      <c r="M2690" s="172" t="str">
        <f t="shared" si="82"/>
        <v>nie ubiegam sięMałopolskieBobowa_PL215</v>
      </c>
      <c r="N2690" s="172" t="s">
        <v>528</v>
      </c>
      <c r="O2690" s="192" t="str">
        <f t="shared" si="81"/>
        <v>Bobowa_PL215</v>
      </c>
      <c r="P2690" s="193" t="s">
        <v>652</v>
      </c>
      <c r="Q2690" s="193" t="s">
        <v>567</v>
      </c>
      <c r="R2690" s="172">
        <v>0</v>
      </c>
      <c r="S2690" s="172" t="s">
        <v>80</v>
      </c>
    </row>
    <row r="2691" spans="13:19" s="133" customFormat="1" ht="12.75" hidden="1" x14ac:dyDescent="0.25">
      <c r="M2691" s="172" t="str">
        <f t="shared" si="82"/>
        <v>nie ubiegam sięMałopolskieBolesław_PL217</v>
      </c>
      <c r="N2691" s="172" t="s">
        <v>528</v>
      </c>
      <c r="O2691" s="192" t="str">
        <f t="shared" si="81"/>
        <v>Bolesław_PL217</v>
      </c>
      <c r="P2691" s="193" t="s">
        <v>654</v>
      </c>
      <c r="Q2691" s="193" t="s">
        <v>622</v>
      </c>
      <c r="R2691" s="172">
        <v>0</v>
      </c>
      <c r="S2691" s="172" t="s">
        <v>80</v>
      </c>
    </row>
    <row r="2692" spans="13:19" s="133" customFormat="1" ht="12.75" hidden="1" x14ac:dyDescent="0.25">
      <c r="M2692" s="172" t="str">
        <f t="shared" si="82"/>
        <v>nie ubiegam sięMałopolskieBorzęcin_PL217</v>
      </c>
      <c r="N2692" s="172" t="s">
        <v>528</v>
      </c>
      <c r="O2692" s="192" t="str">
        <f t="shared" si="81"/>
        <v>Borzęcin_PL217</v>
      </c>
      <c r="P2692" s="193" t="s">
        <v>654</v>
      </c>
      <c r="Q2692" s="193" t="s">
        <v>616</v>
      </c>
      <c r="R2692" s="172">
        <v>0</v>
      </c>
      <c r="S2692" s="172" t="s">
        <v>80</v>
      </c>
    </row>
    <row r="2693" spans="13:19" s="133" customFormat="1" ht="12.75" hidden="1" x14ac:dyDescent="0.25">
      <c r="M2693" s="172" t="str">
        <f t="shared" si="82"/>
        <v>nie ubiegam sięMałopolskieBrzeźnica_PL216</v>
      </c>
      <c r="N2693" s="172" t="s">
        <v>528</v>
      </c>
      <c r="O2693" s="192" t="str">
        <f t="shared" ref="O2693:O2756" si="83">Q2693&amp;P2693</f>
        <v>Brzeźnica_PL216</v>
      </c>
      <c r="P2693" s="193" t="s">
        <v>653</v>
      </c>
      <c r="Q2693" s="193" t="s">
        <v>612</v>
      </c>
      <c r="R2693" s="172">
        <v>0</v>
      </c>
      <c r="S2693" s="172" t="s">
        <v>80</v>
      </c>
    </row>
    <row r="2694" spans="13:19" s="133" customFormat="1" ht="12.75" hidden="1" x14ac:dyDescent="0.25">
      <c r="M2694" s="172" t="str">
        <f t="shared" ref="M2694:M2757" si="84">S2694&amp;N2694&amp;O2694</f>
        <v>nie ubiegam sięMałopolskieBudzów_PL216</v>
      </c>
      <c r="N2694" s="172" t="s">
        <v>528</v>
      </c>
      <c r="O2694" s="192" t="str">
        <f t="shared" si="83"/>
        <v>Budzów_PL216</v>
      </c>
      <c r="P2694" s="193" t="s">
        <v>653</v>
      </c>
      <c r="Q2694" s="193" t="s">
        <v>607</v>
      </c>
      <c r="R2694" s="172">
        <v>0</v>
      </c>
      <c r="S2694" s="172" t="s">
        <v>80</v>
      </c>
    </row>
    <row r="2695" spans="13:19" s="133" customFormat="1" ht="12.75" hidden="1" x14ac:dyDescent="0.25">
      <c r="M2695" s="172" t="str">
        <f t="shared" si="84"/>
        <v>nie ubiegam sięMałopolskieBukowina Tatrzańska_PL215</v>
      </c>
      <c r="N2695" s="172" t="s">
        <v>528</v>
      </c>
      <c r="O2695" s="192" t="str">
        <f t="shared" si="83"/>
        <v>Bukowina Tatrzańska_PL215</v>
      </c>
      <c r="P2695" s="193" t="s">
        <v>652</v>
      </c>
      <c r="Q2695" s="193" t="s">
        <v>597</v>
      </c>
      <c r="R2695" s="172">
        <v>0</v>
      </c>
      <c r="S2695" s="172" t="s">
        <v>80</v>
      </c>
    </row>
    <row r="2696" spans="13:19" s="133" customFormat="1" ht="12.75" hidden="1" x14ac:dyDescent="0.25">
      <c r="M2696" s="172" t="str">
        <f t="shared" si="84"/>
        <v>nie ubiegam sięMałopolskieBystra-Sidzina_PL216</v>
      </c>
      <c r="N2696" s="172" t="s">
        <v>528</v>
      </c>
      <c r="O2696" s="192" t="str">
        <f t="shared" si="83"/>
        <v>Bystra-Sidzina_PL216</v>
      </c>
      <c r="P2696" s="193" t="s">
        <v>653</v>
      </c>
      <c r="Q2696" s="193" t="s">
        <v>608</v>
      </c>
      <c r="R2696" s="172">
        <v>0</v>
      </c>
      <c r="S2696" s="172" t="s">
        <v>80</v>
      </c>
    </row>
    <row r="2697" spans="13:19" s="133" customFormat="1" ht="12.75" hidden="1" x14ac:dyDescent="0.25">
      <c r="M2697" s="172" t="str">
        <f t="shared" si="84"/>
        <v>nie ubiegam sięMałopolskieCharsznica_PL214</v>
      </c>
      <c r="N2697" s="172" t="s">
        <v>528</v>
      </c>
      <c r="O2697" s="192" t="str">
        <f t="shared" si="83"/>
        <v>Charsznica_PL214</v>
      </c>
      <c r="P2697" s="193" t="s">
        <v>651</v>
      </c>
      <c r="Q2697" s="193" t="s">
        <v>546</v>
      </c>
      <c r="R2697" s="172">
        <v>0</v>
      </c>
      <c r="S2697" s="172" t="s">
        <v>80</v>
      </c>
    </row>
    <row r="2698" spans="13:19" s="133" customFormat="1" ht="12.75" hidden="1" x14ac:dyDescent="0.25">
      <c r="M2698" s="172" t="str">
        <f t="shared" si="84"/>
        <v>nie ubiegam sięMałopolskieCiężkowice_PL217</v>
      </c>
      <c r="N2698" s="172" t="s">
        <v>528</v>
      </c>
      <c r="O2698" s="192" t="str">
        <f t="shared" si="83"/>
        <v>Ciężkowice_PL217</v>
      </c>
      <c r="P2698" s="193" t="s">
        <v>654</v>
      </c>
      <c r="Q2698" s="193" t="s">
        <v>628</v>
      </c>
      <c r="R2698" s="172">
        <v>0</v>
      </c>
      <c r="S2698" s="172" t="s">
        <v>80</v>
      </c>
    </row>
    <row r="2699" spans="13:19" s="133" customFormat="1" ht="12.75" hidden="1" x14ac:dyDescent="0.25">
      <c r="M2699" s="172" t="str">
        <f t="shared" si="84"/>
        <v>nie ubiegam sięMałopolskieCzarny Dunajec_PL215</v>
      </c>
      <c r="N2699" s="172" t="s">
        <v>528</v>
      </c>
      <c r="O2699" s="192" t="str">
        <f t="shared" si="83"/>
        <v>Czarny Dunajec_PL215</v>
      </c>
      <c r="P2699" s="193" t="s">
        <v>652</v>
      </c>
      <c r="Q2699" s="193" t="s">
        <v>589</v>
      </c>
      <c r="R2699" s="172">
        <v>0</v>
      </c>
      <c r="S2699" s="172" t="s">
        <v>80</v>
      </c>
    </row>
    <row r="2700" spans="13:19" s="133" customFormat="1" ht="12.75" hidden="1" x14ac:dyDescent="0.25">
      <c r="M2700" s="172" t="str">
        <f t="shared" si="84"/>
        <v>nie ubiegam sięMałopolskieCzchów_PL217</v>
      </c>
      <c r="N2700" s="172" t="s">
        <v>528</v>
      </c>
      <c r="O2700" s="192" t="str">
        <f t="shared" si="83"/>
        <v>Czchów_PL217</v>
      </c>
      <c r="P2700" s="193" t="s">
        <v>654</v>
      </c>
      <c r="Q2700" s="193" t="s">
        <v>617</v>
      </c>
      <c r="R2700" s="172">
        <v>0</v>
      </c>
      <c r="S2700" s="172" t="s">
        <v>80</v>
      </c>
    </row>
    <row r="2701" spans="13:19" s="133" customFormat="1" ht="12.75" hidden="1" x14ac:dyDescent="0.25">
      <c r="M2701" s="172" t="str">
        <f t="shared" si="84"/>
        <v>nie ubiegam sięMałopolskieCzernichów_PL214</v>
      </c>
      <c r="N2701" s="172" t="s">
        <v>528</v>
      </c>
      <c r="O2701" s="192" t="str">
        <f t="shared" si="83"/>
        <v>Czernichów_PL214</v>
      </c>
      <c r="P2701" s="193" t="s">
        <v>651</v>
      </c>
      <c r="Q2701" s="193" t="s">
        <v>536</v>
      </c>
      <c r="R2701" s="172">
        <v>0</v>
      </c>
      <c r="S2701" s="172" t="s">
        <v>80</v>
      </c>
    </row>
    <row r="2702" spans="13:19" s="133" customFormat="1" ht="12.75" hidden="1" x14ac:dyDescent="0.25">
      <c r="M2702" s="172" t="str">
        <f t="shared" si="84"/>
        <v>nie ubiegam sięMałopolskieCzorsztyn_PL215</v>
      </c>
      <c r="N2702" s="172" t="s">
        <v>528</v>
      </c>
      <c r="O2702" s="192" t="str">
        <f t="shared" si="83"/>
        <v>Czorsztyn_PL215</v>
      </c>
      <c r="P2702" s="193" t="s">
        <v>652</v>
      </c>
      <c r="Q2702" s="193" t="s">
        <v>590</v>
      </c>
      <c r="R2702" s="172">
        <v>0</v>
      </c>
      <c r="S2702" s="172" t="s">
        <v>80</v>
      </c>
    </row>
    <row r="2703" spans="13:19" s="133" customFormat="1" ht="12.75" hidden="1" x14ac:dyDescent="0.25">
      <c r="M2703" s="172" t="str">
        <f t="shared" si="84"/>
        <v>nie ubiegam sięMałopolskieDębno_PL217</v>
      </c>
      <c r="N2703" s="172" t="s">
        <v>528</v>
      </c>
      <c r="O2703" s="192" t="str">
        <f t="shared" si="83"/>
        <v>Dębno_PL217</v>
      </c>
      <c r="P2703" s="193" t="s">
        <v>654</v>
      </c>
      <c r="Q2703" s="193" t="s">
        <v>618</v>
      </c>
      <c r="R2703" s="172">
        <v>0</v>
      </c>
      <c r="S2703" s="172" t="s">
        <v>80</v>
      </c>
    </row>
    <row r="2704" spans="13:19" s="133" customFormat="1" ht="12.75" hidden="1" x14ac:dyDescent="0.25">
      <c r="M2704" s="172" t="str">
        <f t="shared" si="84"/>
        <v>nie ubiegam sięMałopolskieDobra_PL215</v>
      </c>
      <c r="N2704" s="172" t="s">
        <v>528</v>
      </c>
      <c r="O2704" s="192" t="str">
        <f t="shared" si="83"/>
        <v>Dobra_PL215</v>
      </c>
      <c r="P2704" s="193" t="s">
        <v>652</v>
      </c>
      <c r="Q2704" s="193" t="s">
        <v>573</v>
      </c>
      <c r="R2704" s="172">
        <v>0</v>
      </c>
      <c r="S2704" s="172" t="s">
        <v>80</v>
      </c>
    </row>
    <row r="2705" spans="13:19" s="133" customFormat="1" ht="12.75" hidden="1" x14ac:dyDescent="0.25">
      <c r="M2705" s="172" t="str">
        <f t="shared" si="84"/>
        <v>nie ubiegam sięMałopolskieDrwinia_PL214</v>
      </c>
      <c r="N2705" s="172" t="s">
        <v>528</v>
      </c>
      <c r="O2705" s="192" t="str">
        <f t="shared" si="83"/>
        <v>Drwinia_PL214</v>
      </c>
      <c r="P2705" s="193" t="s">
        <v>651</v>
      </c>
      <c r="Q2705" s="193" t="s">
        <v>529</v>
      </c>
      <c r="R2705" s="172">
        <v>0</v>
      </c>
      <c r="S2705" s="172" t="s">
        <v>80</v>
      </c>
    </row>
    <row r="2706" spans="13:19" s="133" customFormat="1" ht="12.75" hidden="1" x14ac:dyDescent="0.25">
      <c r="M2706" s="172" t="str">
        <f t="shared" si="84"/>
        <v>nie ubiegam sięMałopolskieGdów_PL214</v>
      </c>
      <c r="N2706" s="172" t="s">
        <v>528</v>
      </c>
      <c r="O2706" s="192" t="str">
        <f t="shared" si="83"/>
        <v>Gdów_PL214</v>
      </c>
      <c r="P2706" s="193" t="s">
        <v>651</v>
      </c>
      <c r="Q2706" s="193" t="s">
        <v>566</v>
      </c>
      <c r="R2706" s="172">
        <v>0</v>
      </c>
      <c r="S2706" s="172" t="s">
        <v>80</v>
      </c>
    </row>
    <row r="2707" spans="13:19" s="133" customFormat="1" ht="12.75" hidden="1" x14ac:dyDescent="0.25">
      <c r="M2707" s="172" t="str">
        <f t="shared" si="84"/>
        <v>nie ubiegam sięMałopolskieGnojnik_PL217</v>
      </c>
      <c r="N2707" s="172" t="s">
        <v>528</v>
      </c>
      <c r="O2707" s="192" t="str">
        <f t="shared" si="83"/>
        <v>Gnojnik_PL217</v>
      </c>
      <c r="P2707" s="193" t="s">
        <v>654</v>
      </c>
      <c r="Q2707" s="193" t="s">
        <v>619</v>
      </c>
      <c r="R2707" s="172">
        <v>0</v>
      </c>
      <c r="S2707" s="172" t="s">
        <v>80</v>
      </c>
    </row>
    <row r="2708" spans="13:19" s="133" customFormat="1" ht="12.75" hidden="1" x14ac:dyDescent="0.25">
      <c r="M2708" s="172" t="str">
        <f t="shared" si="84"/>
        <v>nie ubiegam sięMałopolskieGołcza_PL214</v>
      </c>
      <c r="N2708" s="172" t="s">
        <v>528</v>
      </c>
      <c r="O2708" s="192" t="str">
        <f t="shared" si="83"/>
        <v>Gołcza_PL214</v>
      </c>
      <c r="P2708" s="193" t="s">
        <v>651</v>
      </c>
      <c r="Q2708" s="193" t="s">
        <v>547</v>
      </c>
      <c r="R2708" s="172">
        <v>0</v>
      </c>
      <c r="S2708" s="172" t="s">
        <v>80</v>
      </c>
    </row>
    <row r="2709" spans="13:19" s="133" customFormat="1" ht="12.75" hidden="1" x14ac:dyDescent="0.25">
      <c r="M2709" s="172" t="str">
        <f t="shared" si="84"/>
        <v>nie ubiegam sięMałopolskieGręboszów_PL217</v>
      </c>
      <c r="N2709" s="172" t="s">
        <v>528</v>
      </c>
      <c r="O2709" s="192" t="str">
        <f t="shared" si="83"/>
        <v>Gręboszów_PL217</v>
      </c>
      <c r="P2709" s="193" t="s">
        <v>654</v>
      </c>
      <c r="Q2709" s="193" t="s">
        <v>623</v>
      </c>
      <c r="R2709" s="172">
        <v>0</v>
      </c>
      <c r="S2709" s="172" t="s">
        <v>80</v>
      </c>
    </row>
    <row r="2710" spans="13:19" s="133" customFormat="1" ht="12.75" hidden="1" x14ac:dyDescent="0.25">
      <c r="M2710" s="172" t="str">
        <f t="shared" si="84"/>
        <v>nie ubiegam sięMałopolskieGromnik_PL217</v>
      </c>
      <c r="N2710" s="172" t="s">
        <v>528</v>
      </c>
      <c r="O2710" s="192" t="str">
        <f t="shared" si="83"/>
        <v>Gromnik_PL217</v>
      </c>
      <c r="P2710" s="193" t="s">
        <v>654</v>
      </c>
      <c r="Q2710" s="193" t="s">
        <v>629</v>
      </c>
      <c r="R2710" s="172">
        <v>0</v>
      </c>
      <c r="S2710" s="172" t="s">
        <v>80</v>
      </c>
    </row>
    <row r="2711" spans="13:19" s="133" customFormat="1" ht="12.75" hidden="1" x14ac:dyDescent="0.25">
      <c r="M2711" s="172" t="str">
        <f t="shared" si="84"/>
        <v>nie ubiegam sięMałopolskieGródek nad Dunajcem_PL215</v>
      </c>
      <c r="N2711" s="172" t="s">
        <v>528</v>
      </c>
      <c r="O2711" s="192" t="str">
        <f t="shared" si="83"/>
        <v>Gródek nad Dunajcem_PL215</v>
      </c>
      <c r="P2711" s="193" t="s">
        <v>652</v>
      </c>
      <c r="Q2711" s="193" t="s">
        <v>581</v>
      </c>
      <c r="R2711" s="172">
        <v>0</v>
      </c>
      <c r="S2711" s="172" t="s">
        <v>80</v>
      </c>
    </row>
    <row r="2712" spans="13:19" s="133" customFormat="1" ht="12.75" hidden="1" x14ac:dyDescent="0.25">
      <c r="M2712" s="172" t="str">
        <f t="shared" si="84"/>
        <v>nie ubiegam sięMałopolskieIgołomia-Wawrzeńczyce_PL214</v>
      </c>
      <c r="N2712" s="172" t="s">
        <v>528</v>
      </c>
      <c r="O2712" s="192" t="str">
        <f t="shared" si="83"/>
        <v>Igołomia-Wawrzeńczyce_PL214</v>
      </c>
      <c r="P2712" s="193" t="s">
        <v>651</v>
      </c>
      <c r="Q2712" s="193" t="s">
        <v>537</v>
      </c>
      <c r="R2712" s="172">
        <v>0</v>
      </c>
      <c r="S2712" s="172" t="s">
        <v>80</v>
      </c>
    </row>
    <row r="2713" spans="13:19" s="133" customFormat="1" ht="12.75" hidden="1" x14ac:dyDescent="0.25">
      <c r="M2713" s="172" t="str">
        <f t="shared" si="84"/>
        <v>nie ubiegam sięMałopolskieIwanowice_PL214</v>
      </c>
      <c r="N2713" s="172" t="s">
        <v>528</v>
      </c>
      <c r="O2713" s="192" t="str">
        <f t="shared" si="83"/>
        <v>Iwanowice_PL214</v>
      </c>
      <c r="P2713" s="193" t="s">
        <v>651</v>
      </c>
      <c r="Q2713" s="193" t="s">
        <v>538</v>
      </c>
      <c r="R2713" s="172">
        <v>0</v>
      </c>
      <c r="S2713" s="172" t="s">
        <v>80</v>
      </c>
    </row>
    <row r="2714" spans="13:19" s="133" customFormat="1" ht="12.75" hidden="1" x14ac:dyDescent="0.25">
      <c r="M2714" s="172" t="str">
        <f t="shared" si="84"/>
        <v>nie ubiegam sięMałopolskieIwkowa_PL217</v>
      </c>
      <c r="N2714" s="172" t="s">
        <v>528</v>
      </c>
      <c r="O2714" s="192" t="str">
        <f t="shared" si="83"/>
        <v>Iwkowa_PL217</v>
      </c>
      <c r="P2714" s="193" t="s">
        <v>654</v>
      </c>
      <c r="Q2714" s="193" t="s">
        <v>620</v>
      </c>
      <c r="R2714" s="172">
        <v>0</v>
      </c>
      <c r="S2714" s="172" t="s">
        <v>80</v>
      </c>
    </row>
    <row r="2715" spans="13:19" s="133" customFormat="1" ht="12.75" hidden="1" x14ac:dyDescent="0.25">
      <c r="M2715" s="172" t="str">
        <f t="shared" si="84"/>
        <v>nie ubiegam sięMałopolskieJabłonka_PL215</v>
      </c>
      <c r="N2715" s="172" t="s">
        <v>528</v>
      </c>
      <c r="O2715" s="192" t="str">
        <f t="shared" si="83"/>
        <v>Jabłonka_PL215</v>
      </c>
      <c r="P2715" s="193" t="s">
        <v>652</v>
      </c>
      <c r="Q2715" s="193" t="s">
        <v>591</v>
      </c>
      <c r="R2715" s="172">
        <v>0</v>
      </c>
      <c r="S2715" s="172" t="s">
        <v>80</v>
      </c>
    </row>
    <row r="2716" spans="13:19" s="133" customFormat="1" ht="12.75" hidden="1" x14ac:dyDescent="0.25">
      <c r="M2716" s="172" t="str">
        <f t="shared" si="84"/>
        <v>nie ubiegam sięMałopolskieJerzmanowice-Przeginia_PL214</v>
      </c>
      <c r="N2716" s="172" t="s">
        <v>528</v>
      </c>
      <c r="O2716" s="192" t="str">
        <f t="shared" si="83"/>
        <v>Jerzmanowice-Przeginia_PL214</v>
      </c>
      <c r="P2716" s="193" t="s">
        <v>651</v>
      </c>
      <c r="Q2716" s="193" t="s">
        <v>539</v>
      </c>
      <c r="R2716" s="172">
        <v>0</v>
      </c>
      <c r="S2716" s="172" t="s">
        <v>80</v>
      </c>
    </row>
    <row r="2717" spans="13:19" s="133" customFormat="1" ht="12.75" hidden="1" x14ac:dyDescent="0.25">
      <c r="M2717" s="172" t="str">
        <f t="shared" si="84"/>
        <v>nie ubiegam sięMałopolskieJodłownik_PL215</v>
      </c>
      <c r="N2717" s="172" t="s">
        <v>528</v>
      </c>
      <c r="O2717" s="192" t="str">
        <f t="shared" si="83"/>
        <v>Jodłownik_PL215</v>
      </c>
      <c r="P2717" s="193" t="s">
        <v>652</v>
      </c>
      <c r="Q2717" s="193" t="s">
        <v>574</v>
      </c>
      <c r="R2717" s="172">
        <v>0</v>
      </c>
      <c r="S2717" s="172" t="s">
        <v>80</v>
      </c>
    </row>
    <row r="2718" spans="13:19" s="133" customFormat="1" ht="12.75" hidden="1" x14ac:dyDescent="0.25">
      <c r="M2718" s="172" t="str">
        <f t="shared" si="84"/>
        <v>nie ubiegam sięMałopolskieJordanów_PL216</v>
      </c>
      <c r="N2718" s="172" t="s">
        <v>528</v>
      </c>
      <c r="O2718" s="192" t="str">
        <f t="shared" si="83"/>
        <v>Jordanów_PL216</v>
      </c>
      <c r="P2718" s="193" t="s">
        <v>653</v>
      </c>
      <c r="Q2718" s="193" t="s">
        <v>606</v>
      </c>
      <c r="R2718" s="172">
        <v>0</v>
      </c>
      <c r="S2718" s="172" t="s">
        <v>80</v>
      </c>
    </row>
    <row r="2719" spans="13:19" s="133" customFormat="1" ht="12.75" hidden="1" x14ac:dyDescent="0.25">
      <c r="M2719" s="172" t="str">
        <f t="shared" si="84"/>
        <v>nie ubiegam sięMałopolskieJordanów_PL216</v>
      </c>
      <c r="N2719" s="172" t="s">
        <v>528</v>
      </c>
      <c r="O2719" s="192" t="str">
        <f t="shared" si="83"/>
        <v>Jordanów_PL216</v>
      </c>
      <c r="P2719" s="193" t="s">
        <v>653</v>
      </c>
      <c r="Q2719" s="193" t="s">
        <v>606</v>
      </c>
      <c r="R2719" s="172">
        <v>0</v>
      </c>
      <c r="S2719" s="172" t="s">
        <v>80</v>
      </c>
    </row>
    <row r="2720" spans="13:19" s="133" customFormat="1" ht="12.75" hidden="1" x14ac:dyDescent="0.25">
      <c r="M2720" s="172" t="str">
        <f t="shared" si="84"/>
        <v>nie ubiegam sięMałopolskieKamienica_PL215</v>
      </c>
      <c r="N2720" s="172" t="s">
        <v>528</v>
      </c>
      <c r="O2720" s="192" t="str">
        <f t="shared" si="83"/>
        <v>Kamienica_PL215</v>
      </c>
      <c r="P2720" s="193" t="s">
        <v>652</v>
      </c>
      <c r="Q2720" s="193" t="s">
        <v>575</v>
      </c>
      <c r="R2720" s="172">
        <v>0</v>
      </c>
      <c r="S2720" s="172" t="s">
        <v>80</v>
      </c>
    </row>
    <row r="2721" spans="13:19" s="133" customFormat="1" ht="12.75" hidden="1" x14ac:dyDescent="0.25">
      <c r="M2721" s="172" t="str">
        <f t="shared" si="84"/>
        <v>nie ubiegam sięMałopolskieKamionka Wielka_PL215</v>
      </c>
      <c r="N2721" s="172" t="s">
        <v>528</v>
      </c>
      <c r="O2721" s="192" t="str">
        <f t="shared" si="83"/>
        <v>Kamionka Wielka_PL215</v>
      </c>
      <c r="P2721" s="193" t="s">
        <v>652</v>
      </c>
      <c r="Q2721" s="193" t="s">
        <v>582</v>
      </c>
      <c r="R2721" s="172">
        <v>0</v>
      </c>
      <c r="S2721" s="172" t="s">
        <v>80</v>
      </c>
    </row>
    <row r="2722" spans="13:19" s="133" customFormat="1" ht="12.75" hidden="1" x14ac:dyDescent="0.25">
      <c r="M2722" s="172" t="str">
        <f t="shared" si="84"/>
        <v>nie ubiegam sięMałopolskieKlucze_PL216</v>
      </c>
      <c r="N2722" s="172" t="s">
        <v>528</v>
      </c>
      <c r="O2722" s="192" t="str">
        <f t="shared" si="83"/>
        <v>Klucze_PL216</v>
      </c>
      <c r="P2722" s="193" t="s">
        <v>653</v>
      </c>
      <c r="Q2722" s="193" t="s">
        <v>601</v>
      </c>
      <c r="R2722" s="172">
        <v>0</v>
      </c>
      <c r="S2722" s="172" t="s">
        <v>80</v>
      </c>
    </row>
    <row r="2723" spans="13:19" s="133" customFormat="1" ht="12.75" hidden="1" x14ac:dyDescent="0.25">
      <c r="M2723" s="172" t="str">
        <f t="shared" si="84"/>
        <v>nie ubiegam sięMałopolskieKoniusza_PL214</v>
      </c>
      <c r="N2723" s="172" t="s">
        <v>528</v>
      </c>
      <c r="O2723" s="192" t="str">
        <f t="shared" si="83"/>
        <v>Koniusza_PL214</v>
      </c>
      <c r="P2723" s="193" t="s">
        <v>651</v>
      </c>
      <c r="Q2723" s="193" t="s">
        <v>559</v>
      </c>
      <c r="R2723" s="172">
        <v>0</v>
      </c>
      <c r="S2723" s="172" t="s">
        <v>80</v>
      </c>
    </row>
    <row r="2724" spans="13:19" s="133" customFormat="1" ht="12.75" hidden="1" x14ac:dyDescent="0.25">
      <c r="M2724" s="172" t="str">
        <f t="shared" si="84"/>
        <v>nie ubiegam sięMałopolskieKorzenna_PL215</v>
      </c>
      <c r="N2724" s="172" t="s">
        <v>528</v>
      </c>
      <c r="O2724" s="192" t="str">
        <f t="shared" si="83"/>
        <v>Korzenna_PL215</v>
      </c>
      <c r="P2724" s="193" t="s">
        <v>652</v>
      </c>
      <c r="Q2724" s="193" t="s">
        <v>583</v>
      </c>
      <c r="R2724" s="172">
        <v>0</v>
      </c>
      <c r="S2724" s="172" t="s">
        <v>80</v>
      </c>
    </row>
    <row r="2725" spans="13:19" s="133" customFormat="1" ht="12.75" hidden="1" x14ac:dyDescent="0.25">
      <c r="M2725" s="172" t="str">
        <f t="shared" si="84"/>
        <v>nie ubiegam sięMałopolskieKoszyce_PL214</v>
      </c>
      <c r="N2725" s="172" t="s">
        <v>528</v>
      </c>
      <c r="O2725" s="192" t="str">
        <f t="shared" si="83"/>
        <v>Koszyce_PL214</v>
      </c>
      <c r="P2725" s="193" t="s">
        <v>651</v>
      </c>
      <c r="Q2725" s="193" t="s">
        <v>560</v>
      </c>
      <c r="R2725" s="172">
        <v>0</v>
      </c>
      <c r="S2725" s="172" t="s">
        <v>80</v>
      </c>
    </row>
    <row r="2726" spans="13:19" s="133" customFormat="1" ht="12.75" hidden="1" x14ac:dyDescent="0.25">
      <c r="M2726" s="172" t="str">
        <f t="shared" si="84"/>
        <v>nie ubiegam sięMałopolskieKościelisko_PL215</v>
      </c>
      <c r="N2726" s="172" t="s">
        <v>528</v>
      </c>
      <c r="O2726" s="192" t="str">
        <f t="shared" si="83"/>
        <v>Kościelisko_PL215</v>
      </c>
      <c r="P2726" s="193" t="s">
        <v>652</v>
      </c>
      <c r="Q2726" s="193" t="s">
        <v>598</v>
      </c>
      <c r="R2726" s="172">
        <v>0</v>
      </c>
      <c r="S2726" s="172" t="s">
        <v>80</v>
      </c>
    </row>
    <row r="2727" spans="13:19" s="133" customFormat="1" ht="12.75" hidden="1" x14ac:dyDescent="0.25">
      <c r="M2727" s="172" t="str">
        <f t="shared" si="84"/>
        <v>nie ubiegam sięMałopolskieKozłów_PL214</v>
      </c>
      <c r="N2727" s="172" t="s">
        <v>528</v>
      </c>
      <c r="O2727" s="192" t="str">
        <f t="shared" si="83"/>
        <v>Kozłów_PL214</v>
      </c>
      <c r="P2727" s="193" t="s">
        <v>651</v>
      </c>
      <c r="Q2727" s="193" t="s">
        <v>548</v>
      </c>
      <c r="R2727" s="172">
        <v>0</v>
      </c>
      <c r="S2727" s="172" t="s">
        <v>80</v>
      </c>
    </row>
    <row r="2728" spans="13:19" s="133" customFormat="1" ht="12.75" hidden="1" x14ac:dyDescent="0.25">
      <c r="M2728" s="172" t="str">
        <f t="shared" si="84"/>
        <v>nie ubiegam sięMałopolskieKrościenko nad Dunajcem_PL215</v>
      </c>
      <c r="N2728" s="172" t="s">
        <v>528</v>
      </c>
      <c r="O2728" s="192" t="str">
        <f t="shared" si="83"/>
        <v>Krościenko nad Dunajcem_PL215</v>
      </c>
      <c r="P2728" s="193" t="s">
        <v>652</v>
      </c>
      <c r="Q2728" s="193" t="s">
        <v>592</v>
      </c>
      <c r="R2728" s="172">
        <v>0</v>
      </c>
      <c r="S2728" s="172" t="s">
        <v>80</v>
      </c>
    </row>
    <row r="2729" spans="13:19" s="133" customFormat="1" ht="12.75" hidden="1" x14ac:dyDescent="0.25">
      <c r="M2729" s="172" t="str">
        <f t="shared" si="84"/>
        <v>nie ubiegam sięMałopolskieKrynica-Zdrój_PL215</v>
      </c>
      <c r="N2729" s="172" t="s">
        <v>528</v>
      </c>
      <c r="O2729" s="192" t="str">
        <f t="shared" si="83"/>
        <v>Krynica-Zdrój_PL215</v>
      </c>
      <c r="P2729" s="193" t="s">
        <v>652</v>
      </c>
      <c r="Q2729" s="193" t="s">
        <v>584</v>
      </c>
      <c r="R2729" s="172">
        <v>0</v>
      </c>
      <c r="S2729" s="172" t="s">
        <v>80</v>
      </c>
    </row>
    <row r="2730" spans="13:19" s="133" customFormat="1" ht="12.75" hidden="1" x14ac:dyDescent="0.25">
      <c r="M2730" s="172" t="str">
        <f t="shared" si="84"/>
        <v>nie ubiegam sięMałopolskieKrzeszowice_PL214</v>
      </c>
      <c r="N2730" s="172" t="s">
        <v>528</v>
      </c>
      <c r="O2730" s="192" t="str">
        <f t="shared" si="83"/>
        <v>Krzeszowice_PL214</v>
      </c>
      <c r="P2730" s="193" t="s">
        <v>651</v>
      </c>
      <c r="Q2730" s="193" t="s">
        <v>540</v>
      </c>
      <c r="R2730" s="172">
        <v>0</v>
      </c>
      <c r="S2730" s="172" t="s">
        <v>80</v>
      </c>
    </row>
    <row r="2731" spans="13:19" s="133" customFormat="1" ht="12.75" hidden="1" x14ac:dyDescent="0.25">
      <c r="M2731" s="172" t="str">
        <f t="shared" si="84"/>
        <v>nie ubiegam sięMałopolskieKsiąż Wielki_PL214</v>
      </c>
      <c r="N2731" s="172" t="s">
        <v>528</v>
      </c>
      <c r="O2731" s="192" t="str">
        <f t="shared" si="83"/>
        <v>Książ Wielki_PL214</v>
      </c>
      <c r="P2731" s="193" t="s">
        <v>651</v>
      </c>
      <c r="Q2731" s="193" t="s">
        <v>549</v>
      </c>
      <c r="R2731" s="172">
        <v>0</v>
      </c>
      <c r="S2731" s="172" t="s">
        <v>80</v>
      </c>
    </row>
    <row r="2732" spans="13:19" s="133" customFormat="1" ht="12.75" hidden="1" x14ac:dyDescent="0.25">
      <c r="M2732" s="172" t="str">
        <f t="shared" si="84"/>
        <v>nie ubiegam sięMałopolskieLanckorona_PL216</v>
      </c>
      <c r="N2732" s="172" t="s">
        <v>528</v>
      </c>
      <c r="O2732" s="192" t="str">
        <f t="shared" si="83"/>
        <v>Lanckorona_PL216</v>
      </c>
      <c r="P2732" s="193" t="s">
        <v>653</v>
      </c>
      <c r="Q2732" s="193" t="s">
        <v>613</v>
      </c>
      <c r="R2732" s="172">
        <v>0</v>
      </c>
      <c r="S2732" s="172" t="s">
        <v>80</v>
      </c>
    </row>
    <row r="2733" spans="13:19" s="133" customFormat="1" ht="12.75" hidden="1" x14ac:dyDescent="0.25">
      <c r="M2733" s="172" t="str">
        <f t="shared" si="84"/>
        <v>nie ubiegam sięMałopolskieLaskowa_PL215</v>
      </c>
      <c r="N2733" s="172" t="s">
        <v>528</v>
      </c>
      <c r="O2733" s="192" t="str">
        <f t="shared" si="83"/>
        <v>Laskowa_PL215</v>
      </c>
      <c r="P2733" s="193" t="s">
        <v>652</v>
      </c>
      <c r="Q2733" s="193" t="s">
        <v>576</v>
      </c>
      <c r="R2733" s="172">
        <v>0</v>
      </c>
      <c r="S2733" s="172" t="s">
        <v>80</v>
      </c>
    </row>
    <row r="2734" spans="13:19" s="133" customFormat="1" ht="12.75" hidden="1" x14ac:dyDescent="0.25">
      <c r="M2734" s="172" t="str">
        <f t="shared" si="84"/>
        <v>nie ubiegam sięMałopolskieLimanowa (gmina wiejska)_PL215</v>
      </c>
      <c r="N2734" s="172" t="s">
        <v>528</v>
      </c>
      <c r="O2734" s="192" t="str">
        <f t="shared" si="83"/>
        <v>Limanowa (gmina wiejska)_PL215</v>
      </c>
      <c r="P2734" s="193" t="s">
        <v>652</v>
      </c>
      <c r="Q2734" s="193" t="s">
        <v>639</v>
      </c>
      <c r="R2734" s="172">
        <v>0</v>
      </c>
      <c r="S2734" s="172" t="s">
        <v>80</v>
      </c>
    </row>
    <row r="2735" spans="13:19" s="133" customFormat="1" ht="12.75" hidden="1" x14ac:dyDescent="0.25">
      <c r="M2735" s="172" t="str">
        <f t="shared" si="84"/>
        <v>nie ubiegam sięMałopolskieLipinki_PL215</v>
      </c>
      <c r="N2735" s="172" t="s">
        <v>528</v>
      </c>
      <c r="O2735" s="192" t="str">
        <f t="shared" si="83"/>
        <v>Lipinki_PL215</v>
      </c>
      <c r="P2735" s="193" t="s">
        <v>652</v>
      </c>
      <c r="Q2735" s="193" t="s">
        <v>568</v>
      </c>
      <c r="R2735" s="172">
        <v>0</v>
      </c>
      <c r="S2735" s="172" t="s">
        <v>80</v>
      </c>
    </row>
    <row r="2736" spans="13:19" s="133" customFormat="1" ht="12.75" hidden="1" x14ac:dyDescent="0.25">
      <c r="M2736" s="172" t="str">
        <f t="shared" si="84"/>
        <v>nie ubiegam sięMałopolskieLipnica Murowana_PL214</v>
      </c>
      <c r="N2736" s="172" t="s">
        <v>528</v>
      </c>
      <c r="O2736" s="192" t="str">
        <f t="shared" si="83"/>
        <v>Lipnica Murowana_PL214</v>
      </c>
      <c r="P2736" s="193" t="s">
        <v>651</v>
      </c>
      <c r="Q2736" s="193" t="s">
        <v>530</v>
      </c>
      <c r="R2736" s="172">
        <v>0</v>
      </c>
      <c r="S2736" s="172" t="s">
        <v>80</v>
      </c>
    </row>
    <row r="2737" spans="13:19" s="133" customFormat="1" ht="12.75" hidden="1" x14ac:dyDescent="0.25">
      <c r="M2737" s="172" t="str">
        <f t="shared" si="84"/>
        <v>nie ubiegam sięMałopolskieLipnica Wielka_PL215</v>
      </c>
      <c r="N2737" s="172" t="s">
        <v>528</v>
      </c>
      <c r="O2737" s="192" t="str">
        <f t="shared" si="83"/>
        <v>Lipnica Wielka_PL215</v>
      </c>
      <c r="P2737" s="193" t="s">
        <v>652</v>
      </c>
      <c r="Q2737" s="193" t="s">
        <v>593</v>
      </c>
      <c r="R2737" s="172">
        <v>0</v>
      </c>
      <c r="S2737" s="172" t="s">
        <v>80</v>
      </c>
    </row>
    <row r="2738" spans="13:19" s="133" customFormat="1" ht="12.75" hidden="1" x14ac:dyDescent="0.25">
      <c r="M2738" s="172" t="str">
        <f t="shared" si="84"/>
        <v>nie ubiegam sięMałopolskieLiszki_PL214</v>
      </c>
      <c r="N2738" s="172" t="s">
        <v>528</v>
      </c>
      <c r="O2738" s="192" t="str">
        <f t="shared" si="83"/>
        <v>Liszki_PL214</v>
      </c>
      <c r="P2738" s="193" t="s">
        <v>651</v>
      </c>
      <c r="Q2738" s="193" t="s">
        <v>541</v>
      </c>
      <c r="R2738" s="172">
        <v>0</v>
      </c>
      <c r="S2738" s="172" t="s">
        <v>80</v>
      </c>
    </row>
    <row r="2739" spans="13:19" s="133" customFormat="1" ht="12.75" hidden="1" x14ac:dyDescent="0.25">
      <c r="M2739" s="172" t="str">
        <f t="shared" si="84"/>
        <v>nie ubiegam sięMałopolskieLubień_PL214</v>
      </c>
      <c r="N2739" s="172" t="s">
        <v>528</v>
      </c>
      <c r="O2739" s="192" t="str">
        <f t="shared" si="83"/>
        <v>Lubień_PL214</v>
      </c>
      <c r="P2739" s="193" t="s">
        <v>651</v>
      </c>
      <c r="Q2739" s="193" t="s">
        <v>553</v>
      </c>
      <c r="R2739" s="172">
        <v>0</v>
      </c>
      <c r="S2739" s="172" t="s">
        <v>80</v>
      </c>
    </row>
    <row r="2740" spans="13:19" s="133" customFormat="1" ht="12.75" hidden="1" x14ac:dyDescent="0.25">
      <c r="M2740" s="172" t="str">
        <f t="shared" si="84"/>
        <v>nie ubiegam sięMałopolskieŁabowa_PL215</v>
      </c>
      <c r="N2740" s="172" t="s">
        <v>528</v>
      </c>
      <c r="O2740" s="192" t="str">
        <f t="shared" si="83"/>
        <v>Łabowa_PL215</v>
      </c>
      <c r="P2740" s="193" t="s">
        <v>652</v>
      </c>
      <c r="Q2740" s="193" t="s">
        <v>585</v>
      </c>
      <c r="R2740" s="172">
        <v>0</v>
      </c>
      <c r="S2740" s="172" t="s">
        <v>80</v>
      </c>
    </row>
    <row r="2741" spans="13:19" s="133" customFormat="1" ht="12.75" hidden="1" x14ac:dyDescent="0.25">
      <c r="M2741" s="172" t="str">
        <f t="shared" si="84"/>
        <v>nie ubiegam sięMałopolskieŁapanów_PL214</v>
      </c>
      <c r="N2741" s="172" t="s">
        <v>528</v>
      </c>
      <c r="O2741" s="192" t="str">
        <f t="shared" si="83"/>
        <v>Łapanów_PL214</v>
      </c>
      <c r="P2741" s="193" t="s">
        <v>651</v>
      </c>
      <c r="Q2741" s="193" t="s">
        <v>531</v>
      </c>
      <c r="R2741" s="172">
        <v>0</v>
      </c>
      <c r="S2741" s="172" t="s">
        <v>80</v>
      </c>
    </row>
    <row r="2742" spans="13:19" s="133" customFormat="1" ht="12.75" hidden="1" x14ac:dyDescent="0.25">
      <c r="M2742" s="172" t="str">
        <f t="shared" si="84"/>
        <v>nie ubiegam sięMałopolskieŁapsze Niżne_PL215</v>
      </c>
      <c r="N2742" s="172" t="s">
        <v>528</v>
      </c>
      <c r="O2742" s="192" t="str">
        <f t="shared" si="83"/>
        <v>Łapsze Niżne_PL215</v>
      </c>
      <c r="P2742" s="193" t="s">
        <v>652</v>
      </c>
      <c r="Q2742" s="193" t="s">
        <v>594</v>
      </c>
      <c r="R2742" s="172">
        <v>0</v>
      </c>
      <c r="S2742" s="172" t="s">
        <v>80</v>
      </c>
    </row>
    <row r="2743" spans="13:19" s="133" customFormat="1" ht="12.75" hidden="1" x14ac:dyDescent="0.25">
      <c r="M2743" s="172" t="str">
        <f t="shared" si="84"/>
        <v>nie ubiegam sięMałopolskieŁącko_PL215</v>
      </c>
      <c r="N2743" s="172" t="s">
        <v>528</v>
      </c>
      <c r="O2743" s="192" t="str">
        <f t="shared" si="83"/>
        <v>Łącko_PL215</v>
      </c>
      <c r="P2743" s="193" t="s">
        <v>652</v>
      </c>
      <c r="Q2743" s="193" t="s">
        <v>586</v>
      </c>
      <c r="R2743" s="172">
        <v>0</v>
      </c>
      <c r="S2743" s="172" t="s">
        <v>80</v>
      </c>
    </row>
    <row r="2744" spans="13:19" s="133" customFormat="1" ht="12.75" hidden="1" x14ac:dyDescent="0.25">
      <c r="M2744" s="172" t="str">
        <f t="shared" si="84"/>
        <v>nie ubiegam sięMałopolskieŁososina Dolna_PL215</v>
      </c>
      <c r="N2744" s="172" t="s">
        <v>528</v>
      </c>
      <c r="O2744" s="192" t="str">
        <f t="shared" si="83"/>
        <v>Łososina Dolna_PL215</v>
      </c>
      <c r="P2744" s="193" t="s">
        <v>652</v>
      </c>
      <c r="Q2744" s="193" t="s">
        <v>587</v>
      </c>
      <c r="R2744" s="172">
        <v>0</v>
      </c>
      <c r="S2744" s="172" t="s">
        <v>80</v>
      </c>
    </row>
    <row r="2745" spans="13:19" s="133" customFormat="1" ht="12.75" hidden="1" x14ac:dyDescent="0.25">
      <c r="M2745" s="172" t="str">
        <f t="shared" si="84"/>
        <v>nie ubiegam sięMałopolskieŁukowica_PL215</v>
      </c>
      <c r="N2745" s="172" t="s">
        <v>528</v>
      </c>
      <c r="O2745" s="192" t="str">
        <f t="shared" si="83"/>
        <v>Łukowica_PL215</v>
      </c>
      <c r="P2745" s="193" t="s">
        <v>652</v>
      </c>
      <c r="Q2745" s="193" t="s">
        <v>577</v>
      </c>
      <c r="R2745" s="172">
        <v>0</v>
      </c>
      <c r="S2745" s="172" t="s">
        <v>80</v>
      </c>
    </row>
    <row r="2746" spans="13:19" s="133" customFormat="1" ht="12.75" hidden="1" x14ac:dyDescent="0.25">
      <c r="M2746" s="172" t="str">
        <f t="shared" si="84"/>
        <v>nie ubiegam sięMałopolskieŁużna_PL215</v>
      </c>
      <c r="N2746" s="172" t="s">
        <v>528</v>
      </c>
      <c r="O2746" s="192" t="str">
        <f t="shared" si="83"/>
        <v>Łużna_PL215</v>
      </c>
      <c r="P2746" s="193" t="s">
        <v>652</v>
      </c>
      <c r="Q2746" s="193" t="s">
        <v>569</v>
      </c>
      <c r="R2746" s="172">
        <v>0</v>
      </c>
      <c r="S2746" s="172" t="s">
        <v>80</v>
      </c>
    </row>
    <row r="2747" spans="13:19" s="133" customFormat="1" ht="12.75" hidden="1" x14ac:dyDescent="0.25">
      <c r="M2747" s="172" t="str">
        <f t="shared" si="84"/>
        <v>nie ubiegam sięMałopolskieMędrzechów_PL217</v>
      </c>
      <c r="N2747" s="172" t="s">
        <v>528</v>
      </c>
      <c r="O2747" s="192" t="str">
        <f t="shared" si="83"/>
        <v>Mędrzechów_PL217</v>
      </c>
      <c r="P2747" s="193" t="s">
        <v>654</v>
      </c>
      <c r="Q2747" s="193" t="s">
        <v>624</v>
      </c>
      <c r="R2747" s="172">
        <v>0</v>
      </c>
      <c r="S2747" s="172" t="s">
        <v>80</v>
      </c>
    </row>
    <row r="2748" spans="13:19" s="133" customFormat="1" ht="12.75" hidden="1" x14ac:dyDescent="0.25">
      <c r="M2748" s="172" t="str">
        <f t="shared" si="84"/>
        <v>nie ubiegam sięMałopolskieMichałowice_PL214</v>
      </c>
      <c r="N2748" s="172" t="s">
        <v>528</v>
      </c>
      <c r="O2748" s="192" t="str">
        <f t="shared" si="83"/>
        <v>Michałowice_PL214</v>
      </c>
      <c r="P2748" s="193" t="s">
        <v>651</v>
      </c>
      <c r="Q2748" s="193" t="s">
        <v>542</v>
      </c>
      <c r="R2748" s="172">
        <v>0</v>
      </c>
      <c r="S2748" s="172" t="s">
        <v>80</v>
      </c>
    </row>
    <row r="2749" spans="13:19" s="133" customFormat="1" ht="12.75" hidden="1" x14ac:dyDescent="0.25">
      <c r="M2749" s="172" t="str">
        <f t="shared" si="84"/>
        <v>nie ubiegam sięMałopolskieMiechów_PL214</v>
      </c>
      <c r="N2749" s="172" t="s">
        <v>528</v>
      </c>
      <c r="O2749" s="192" t="str">
        <f t="shared" si="83"/>
        <v>Miechów_PL214</v>
      </c>
      <c r="P2749" s="193" t="s">
        <v>651</v>
      </c>
      <c r="Q2749" s="193" t="s">
        <v>550</v>
      </c>
      <c r="R2749" s="172">
        <v>0</v>
      </c>
      <c r="S2749" s="172" t="s">
        <v>80</v>
      </c>
    </row>
    <row r="2750" spans="13:19" s="133" customFormat="1" ht="12.75" hidden="1" x14ac:dyDescent="0.25">
      <c r="M2750" s="172" t="str">
        <f t="shared" si="84"/>
        <v>nie ubiegam sięMałopolskieMogilany_PL214</v>
      </c>
      <c r="N2750" s="172" t="s">
        <v>528</v>
      </c>
      <c r="O2750" s="192" t="str">
        <f t="shared" si="83"/>
        <v>Mogilany_PL214</v>
      </c>
      <c r="P2750" s="193" t="s">
        <v>651</v>
      </c>
      <c r="Q2750" s="193" t="s">
        <v>543</v>
      </c>
      <c r="R2750" s="172">
        <v>0</v>
      </c>
      <c r="S2750" s="172" t="s">
        <v>80</v>
      </c>
    </row>
    <row r="2751" spans="13:19" s="133" customFormat="1" ht="12.75" hidden="1" x14ac:dyDescent="0.25">
      <c r="M2751" s="172" t="str">
        <f t="shared" si="84"/>
        <v>nie ubiegam sięMałopolskieMoszczenica_PL215</v>
      </c>
      <c r="N2751" s="172" t="s">
        <v>528</v>
      </c>
      <c r="O2751" s="192" t="str">
        <f t="shared" si="83"/>
        <v>Moszczenica_PL215</v>
      </c>
      <c r="P2751" s="193" t="s">
        <v>652</v>
      </c>
      <c r="Q2751" s="193" t="s">
        <v>164</v>
      </c>
      <c r="R2751" s="172">
        <v>0</v>
      </c>
      <c r="S2751" s="172" t="s">
        <v>80</v>
      </c>
    </row>
    <row r="2752" spans="13:19" s="133" customFormat="1" ht="12.75" hidden="1" x14ac:dyDescent="0.25">
      <c r="M2752" s="172" t="str">
        <f t="shared" si="84"/>
        <v>nie ubiegam sięMałopolskieMucharz_PL216</v>
      </c>
      <c r="N2752" s="172" t="s">
        <v>528</v>
      </c>
      <c r="O2752" s="192" t="str">
        <f t="shared" si="83"/>
        <v>Mucharz_PL216</v>
      </c>
      <c r="P2752" s="193" t="s">
        <v>653</v>
      </c>
      <c r="Q2752" s="193" t="s">
        <v>614</v>
      </c>
      <c r="R2752" s="172">
        <v>0</v>
      </c>
      <c r="S2752" s="172" t="s">
        <v>80</v>
      </c>
    </row>
    <row r="2753" spans="13:19" s="133" customFormat="1" ht="12.75" hidden="1" x14ac:dyDescent="0.25">
      <c r="M2753" s="172" t="str">
        <f t="shared" si="84"/>
        <v>nie ubiegam sięMałopolskieMyślenice_PL214</v>
      </c>
      <c r="N2753" s="172" t="s">
        <v>528</v>
      </c>
      <c r="O2753" s="192" t="str">
        <f t="shared" si="83"/>
        <v>Myślenice_PL214</v>
      </c>
      <c r="P2753" s="193" t="s">
        <v>651</v>
      </c>
      <c r="Q2753" s="193" t="s">
        <v>554</v>
      </c>
      <c r="R2753" s="172">
        <v>0</v>
      </c>
      <c r="S2753" s="172" t="s">
        <v>80</v>
      </c>
    </row>
    <row r="2754" spans="13:19" s="133" customFormat="1" ht="12.75" hidden="1" x14ac:dyDescent="0.25">
      <c r="M2754" s="172" t="str">
        <f t="shared" si="84"/>
        <v>nie ubiegam sięMałopolskieNiedźwiedź_PL215</v>
      </c>
      <c r="N2754" s="172" t="s">
        <v>528</v>
      </c>
      <c r="O2754" s="192" t="str">
        <f t="shared" si="83"/>
        <v>Niedźwiedź_PL215</v>
      </c>
      <c r="P2754" s="193" t="s">
        <v>652</v>
      </c>
      <c r="Q2754" s="193" t="s">
        <v>578</v>
      </c>
      <c r="R2754" s="172">
        <v>0</v>
      </c>
      <c r="S2754" s="172" t="s">
        <v>80</v>
      </c>
    </row>
    <row r="2755" spans="13:19" s="133" customFormat="1" ht="12.75" hidden="1" x14ac:dyDescent="0.25">
      <c r="M2755" s="172" t="str">
        <f t="shared" si="84"/>
        <v>nie ubiegam sięMałopolskieNowe Brzesko_PL214</v>
      </c>
      <c r="N2755" s="172" t="s">
        <v>528</v>
      </c>
      <c r="O2755" s="192" t="str">
        <f t="shared" si="83"/>
        <v>Nowe Brzesko_PL214</v>
      </c>
      <c r="P2755" s="193" t="s">
        <v>651</v>
      </c>
      <c r="Q2755" s="193" t="s">
        <v>561</v>
      </c>
      <c r="R2755" s="172">
        <v>0</v>
      </c>
      <c r="S2755" s="172" t="s">
        <v>80</v>
      </c>
    </row>
    <row r="2756" spans="13:19" s="133" customFormat="1" ht="12.75" hidden="1" x14ac:dyDescent="0.25">
      <c r="M2756" s="172" t="str">
        <f t="shared" si="84"/>
        <v>nie ubiegam sięMałopolskieNowy Targ (gmina wiejska)_PL215</v>
      </c>
      <c r="N2756" s="172" t="s">
        <v>528</v>
      </c>
      <c r="O2756" s="192" t="str">
        <f t="shared" si="83"/>
        <v>Nowy Targ (gmina wiejska)_PL215</v>
      </c>
      <c r="P2756" s="193" t="s">
        <v>652</v>
      </c>
      <c r="Q2756" s="193" t="s">
        <v>640</v>
      </c>
      <c r="R2756" s="172">
        <v>0</v>
      </c>
      <c r="S2756" s="172" t="s">
        <v>80</v>
      </c>
    </row>
    <row r="2757" spans="13:19" s="133" customFormat="1" ht="12.75" hidden="1" x14ac:dyDescent="0.25">
      <c r="M2757" s="172" t="str">
        <f t="shared" si="84"/>
        <v>nie ubiegam sięMałopolskieNowy Wiśnicz_PL214</v>
      </c>
      <c r="N2757" s="172" t="s">
        <v>528</v>
      </c>
      <c r="O2757" s="192" t="str">
        <f t="shared" ref="O2757:O2820" si="85">Q2757&amp;P2757</f>
        <v>Nowy Wiśnicz_PL214</v>
      </c>
      <c r="P2757" s="193" t="s">
        <v>651</v>
      </c>
      <c r="Q2757" s="193" t="s">
        <v>532</v>
      </c>
      <c r="R2757" s="172">
        <v>0</v>
      </c>
      <c r="S2757" s="172" t="s">
        <v>80</v>
      </c>
    </row>
    <row r="2758" spans="13:19" s="133" customFormat="1" ht="12.75" hidden="1" x14ac:dyDescent="0.25">
      <c r="M2758" s="172" t="str">
        <f t="shared" ref="M2758:M2821" si="86">S2758&amp;N2758&amp;O2758</f>
        <v>nie ubiegam sięMałopolskieOchotnica Dolna_PL215</v>
      </c>
      <c r="N2758" s="172" t="s">
        <v>528</v>
      </c>
      <c r="O2758" s="192" t="str">
        <f t="shared" si="85"/>
        <v>Ochotnica Dolna_PL215</v>
      </c>
      <c r="P2758" s="193" t="s">
        <v>652</v>
      </c>
      <c r="Q2758" s="193" t="s">
        <v>595</v>
      </c>
      <c r="R2758" s="172">
        <v>0</v>
      </c>
      <c r="S2758" s="172" t="s">
        <v>80</v>
      </c>
    </row>
    <row r="2759" spans="13:19" s="133" customFormat="1" ht="12.75" hidden="1" x14ac:dyDescent="0.25">
      <c r="M2759" s="172" t="str">
        <f t="shared" si="86"/>
        <v>nie ubiegam sięMałopolskieOlesno_PL217</v>
      </c>
      <c r="N2759" s="172" t="s">
        <v>528</v>
      </c>
      <c r="O2759" s="192" t="str">
        <f t="shared" si="85"/>
        <v>Olesno_PL217</v>
      </c>
      <c r="P2759" s="193" t="s">
        <v>654</v>
      </c>
      <c r="Q2759" s="193" t="s">
        <v>625</v>
      </c>
      <c r="R2759" s="172">
        <v>0</v>
      </c>
      <c r="S2759" s="172" t="s">
        <v>80</v>
      </c>
    </row>
    <row r="2760" spans="13:19" s="133" customFormat="1" ht="12.75" hidden="1" x14ac:dyDescent="0.25">
      <c r="M2760" s="172" t="str">
        <f t="shared" si="86"/>
        <v>nie ubiegam sięMałopolskiePałecznica_PL214</v>
      </c>
      <c r="N2760" s="172" t="s">
        <v>528</v>
      </c>
      <c r="O2760" s="192" t="str">
        <f t="shared" si="85"/>
        <v>Pałecznica_PL214</v>
      </c>
      <c r="P2760" s="193" t="s">
        <v>651</v>
      </c>
      <c r="Q2760" s="193" t="s">
        <v>562</v>
      </c>
      <c r="R2760" s="172">
        <v>0</v>
      </c>
      <c r="S2760" s="172" t="s">
        <v>80</v>
      </c>
    </row>
    <row r="2761" spans="13:19" s="133" customFormat="1" ht="12.75" hidden="1" x14ac:dyDescent="0.25">
      <c r="M2761" s="172" t="str">
        <f t="shared" si="86"/>
        <v>nie ubiegam sięMałopolskiePcim_PL214</v>
      </c>
      <c r="N2761" s="172" t="s">
        <v>528</v>
      </c>
      <c r="O2761" s="192" t="str">
        <f t="shared" si="85"/>
        <v>Pcim_PL214</v>
      </c>
      <c r="P2761" s="193" t="s">
        <v>651</v>
      </c>
      <c r="Q2761" s="193" t="s">
        <v>555</v>
      </c>
      <c r="R2761" s="172">
        <v>0</v>
      </c>
      <c r="S2761" s="172" t="s">
        <v>80</v>
      </c>
    </row>
    <row r="2762" spans="13:19" s="133" customFormat="1" ht="12.75" hidden="1" x14ac:dyDescent="0.25">
      <c r="M2762" s="172" t="str">
        <f t="shared" si="86"/>
        <v>nie ubiegam sięMałopolskiePleśna_PL217</v>
      </c>
      <c r="N2762" s="172" t="s">
        <v>528</v>
      </c>
      <c r="O2762" s="192" t="str">
        <f t="shared" si="85"/>
        <v>Pleśna_PL217</v>
      </c>
      <c r="P2762" s="193" t="s">
        <v>654</v>
      </c>
      <c r="Q2762" s="193" t="s">
        <v>630</v>
      </c>
      <c r="R2762" s="172">
        <v>0</v>
      </c>
      <c r="S2762" s="172" t="s">
        <v>80</v>
      </c>
    </row>
    <row r="2763" spans="13:19" s="133" customFormat="1" ht="12.75" hidden="1" x14ac:dyDescent="0.25">
      <c r="M2763" s="172" t="str">
        <f t="shared" si="86"/>
        <v>nie ubiegam sięMałopolskiePodegrodzie_PL215</v>
      </c>
      <c r="N2763" s="172" t="s">
        <v>528</v>
      </c>
      <c r="O2763" s="192" t="str">
        <f t="shared" si="85"/>
        <v>Podegrodzie_PL215</v>
      </c>
      <c r="P2763" s="193" t="s">
        <v>652</v>
      </c>
      <c r="Q2763" s="193" t="s">
        <v>588</v>
      </c>
      <c r="R2763" s="172">
        <v>0</v>
      </c>
      <c r="S2763" s="172" t="s">
        <v>80</v>
      </c>
    </row>
    <row r="2764" spans="13:19" s="133" customFormat="1" ht="12.75" hidden="1" x14ac:dyDescent="0.25">
      <c r="M2764" s="172" t="str">
        <f t="shared" si="86"/>
        <v>nie ubiegam sięMałopolskiePolanka Wielka_PL216</v>
      </c>
      <c r="N2764" s="172" t="s">
        <v>528</v>
      </c>
      <c r="O2764" s="192" t="str">
        <f t="shared" si="85"/>
        <v>Polanka Wielka_PL216</v>
      </c>
      <c r="P2764" s="193" t="s">
        <v>653</v>
      </c>
      <c r="Q2764" s="193" t="s">
        <v>604</v>
      </c>
      <c r="R2764" s="172">
        <v>0</v>
      </c>
      <c r="S2764" s="172" t="s">
        <v>80</v>
      </c>
    </row>
    <row r="2765" spans="13:19" s="133" customFormat="1" ht="12.75" hidden="1" x14ac:dyDescent="0.25">
      <c r="M2765" s="172" t="str">
        <f t="shared" si="86"/>
        <v>nie ubiegam sięMałopolskieProszowice_PL214</v>
      </c>
      <c r="N2765" s="172" t="s">
        <v>528</v>
      </c>
      <c r="O2765" s="192" t="str">
        <f t="shared" si="85"/>
        <v>Proszowice_PL214</v>
      </c>
      <c r="P2765" s="193" t="s">
        <v>651</v>
      </c>
      <c r="Q2765" s="193" t="s">
        <v>563</v>
      </c>
      <c r="R2765" s="172">
        <v>0</v>
      </c>
      <c r="S2765" s="172" t="s">
        <v>80</v>
      </c>
    </row>
    <row r="2766" spans="13:19" s="133" customFormat="1" ht="12.75" hidden="1" x14ac:dyDescent="0.25">
      <c r="M2766" s="172" t="str">
        <f t="shared" si="86"/>
        <v>nie ubiegam sięMałopolskiePrzeciszów_PL216</v>
      </c>
      <c r="N2766" s="172" t="s">
        <v>528</v>
      </c>
      <c r="O2766" s="192" t="str">
        <f t="shared" si="85"/>
        <v>Przeciszów_PL216</v>
      </c>
      <c r="P2766" s="193" t="s">
        <v>653</v>
      </c>
      <c r="Q2766" s="193" t="s">
        <v>605</v>
      </c>
      <c r="R2766" s="172">
        <v>0</v>
      </c>
      <c r="S2766" s="172" t="s">
        <v>80</v>
      </c>
    </row>
    <row r="2767" spans="13:19" s="133" customFormat="1" ht="12.75" hidden="1" x14ac:dyDescent="0.25">
      <c r="M2767" s="172" t="str">
        <f t="shared" si="86"/>
        <v>nie ubiegam sięMałopolskieRaba Wyżna_PL215</v>
      </c>
      <c r="N2767" s="172" t="s">
        <v>528</v>
      </c>
      <c r="O2767" s="192" t="str">
        <f t="shared" si="85"/>
        <v>Raba Wyżna_PL215</v>
      </c>
      <c r="P2767" s="193" t="s">
        <v>652</v>
      </c>
      <c r="Q2767" s="193" t="s">
        <v>596</v>
      </c>
      <c r="R2767" s="172">
        <v>0</v>
      </c>
      <c r="S2767" s="172" t="s">
        <v>80</v>
      </c>
    </row>
    <row r="2768" spans="13:19" s="133" customFormat="1" ht="12.75" hidden="1" x14ac:dyDescent="0.25">
      <c r="M2768" s="172" t="str">
        <f t="shared" si="86"/>
        <v>nie ubiegam sięMałopolskieRaciechowice_PL214</v>
      </c>
      <c r="N2768" s="172" t="s">
        <v>528</v>
      </c>
      <c r="O2768" s="192" t="str">
        <f t="shared" si="85"/>
        <v>Raciechowice_PL214</v>
      </c>
      <c r="P2768" s="193" t="s">
        <v>651</v>
      </c>
      <c r="Q2768" s="193" t="s">
        <v>556</v>
      </c>
      <c r="R2768" s="172">
        <v>0</v>
      </c>
      <c r="S2768" s="172" t="s">
        <v>80</v>
      </c>
    </row>
    <row r="2769" spans="13:19" s="133" customFormat="1" ht="12.75" hidden="1" x14ac:dyDescent="0.25">
      <c r="M2769" s="172" t="str">
        <f t="shared" si="86"/>
        <v>nie ubiegam sięMałopolskieRacławice_PL214</v>
      </c>
      <c r="N2769" s="172" t="s">
        <v>528</v>
      </c>
      <c r="O2769" s="192" t="str">
        <f t="shared" si="85"/>
        <v>Racławice_PL214</v>
      </c>
      <c r="P2769" s="193" t="s">
        <v>651</v>
      </c>
      <c r="Q2769" s="193" t="s">
        <v>551</v>
      </c>
      <c r="R2769" s="172">
        <v>0</v>
      </c>
      <c r="S2769" s="172" t="s">
        <v>80</v>
      </c>
    </row>
    <row r="2770" spans="13:19" s="133" customFormat="1" ht="12.75" hidden="1" x14ac:dyDescent="0.25">
      <c r="M2770" s="172" t="str">
        <f t="shared" si="86"/>
        <v>nie ubiegam sięMałopolskieRadgoszcz_PL217</v>
      </c>
      <c r="N2770" s="172" t="s">
        <v>528</v>
      </c>
      <c r="O2770" s="192" t="str">
        <f t="shared" si="85"/>
        <v>Radgoszcz_PL217</v>
      </c>
      <c r="P2770" s="193" t="s">
        <v>654</v>
      </c>
      <c r="Q2770" s="193" t="s">
        <v>626</v>
      </c>
      <c r="R2770" s="172">
        <v>0</v>
      </c>
      <c r="S2770" s="172" t="s">
        <v>80</v>
      </c>
    </row>
    <row r="2771" spans="13:19" s="133" customFormat="1" ht="12.75" hidden="1" x14ac:dyDescent="0.25">
      <c r="M2771" s="172" t="str">
        <f t="shared" si="86"/>
        <v>nie ubiegam sięMałopolskieRadziemice_PL214</v>
      </c>
      <c r="N2771" s="172" t="s">
        <v>528</v>
      </c>
      <c r="O2771" s="192" t="str">
        <f t="shared" si="85"/>
        <v>Radziemice_PL214</v>
      </c>
      <c r="P2771" s="193" t="s">
        <v>651</v>
      </c>
      <c r="Q2771" s="193" t="s">
        <v>564</v>
      </c>
      <c r="R2771" s="172">
        <v>0</v>
      </c>
      <c r="S2771" s="172" t="s">
        <v>80</v>
      </c>
    </row>
    <row r="2772" spans="13:19" s="133" customFormat="1" ht="12.75" hidden="1" x14ac:dyDescent="0.25">
      <c r="M2772" s="172" t="str">
        <f t="shared" si="86"/>
        <v>nie ubiegam sięMałopolskieRopa_PL215</v>
      </c>
      <c r="N2772" s="172" t="s">
        <v>528</v>
      </c>
      <c r="O2772" s="192" t="str">
        <f t="shared" si="85"/>
        <v>Ropa_PL215</v>
      </c>
      <c r="P2772" s="193" t="s">
        <v>652</v>
      </c>
      <c r="Q2772" s="193" t="s">
        <v>570</v>
      </c>
      <c r="R2772" s="172">
        <v>0</v>
      </c>
      <c r="S2772" s="172" t="s">
        <v>80</v>
      </c>
    </row>
    <row r="2773" spans="13:19" s="133" customFormat="1" ht="12.75" hidden="1" x14ac:dyDescent="0.25">
      <c r="M2773" s="172" t="str">
        <f t="shared" si="86"/>
        <v>nie ubiegam sięMałopolskieRyglice_PL217</v>
      </c>
      <c r="N2773" s="172" t="s">
        <v>528</v>
      </c>
      <c r="O2773" s="192" t="str">
        <f t="shared" si="85"/>
        <v>Ryglice_PL217</v>
      </c>
      <c r="P2773" s="193" t="s">
        <v>654</v>
      </c>
      <c r="Q2773" s="193" t="s">
        <v>631</v>
      </c>
      <c r="R2773" s="172">
        <v>0</v>
      </c>
      <c r="S2773" s="172" t="s">
        <v>80</v>
      </c>
    </row>
    <row r="2774" spans="13:19" s="133" customFormat="1" ht="12.75" hidden="1" x14ac:dyDescent="0.25">
      <c r="M2774" s="172" t="str">
        <f t="shared" si="86"/>
        <v>nie ubiegam sięMałopolskieRzepiennik Strzyżewski_PL217</v>
      </c>
      <c r="N2774" s="172" t="s">
        <v>528</v>
      </c>
      <c r="O2774" s="192" t="str">
        <f t="shared" si="85"/>
        <v>Rzepiennik Strzyżewski_PL217</v>
      </c>
      <c r="P2774" s="193" t="s">
        <v>654</v>
      </c>
      <c r="Q2774" s="193" t="s">
        <v>632</v>
      </c>
      <c r="R2774" s="172">
        <v>0</v>
      </c>
      <c r="S2774" s="172" t="s">
        <v>80</v>
      </c>
    </row>
    <row r="2775" spans="13:19" s="133" customFormat="1" ht="12.75" hidden="1" x14ac:dyDescent="0.25">
      <c r="M2775" s="172" t="str">
        <f t="shared" si="86"/>
        <v>nie ubiegam sięMałopolskieRzezawa_PL214</v>
      </c>
      <c r="N2775" s="172" t="s">
        <v>528</v>
      </c>
      <c r="O2775" s="192" t="str">
        <f t="shared" si="85"/>
        <v>Rzezawa_PL214</v>
      </c>
      <c r="P2775" s="193" t="s">
        <v>651</v>
      </c>
      <c r="Q2775" s="193" t="s">
        <v>533</v>
      </c>
      <c r="R2775" s="172">
        <v>0</v>
      </c>
      <c r="S2775" s="172" t="s">
        <v>80</v>
      </c>
    </row>
    <row r="2776" spans="13:19" s="133" customFormat="1" ht="12.75" hidden="1" x14ac:dyDescent="0.25">
      <c r="M2776" s="172" t="str">
        <f t="shared" si="86"/>
        <v>nie ubiegam sięMałopolskieSękowa_PL215</v>
      </c>
      <c r="N2776" s="172" t="s">
        <v>528</v>
      </c>
      <c r="O2776" s="192" t="str">
        <f t="shared" si="85"/>
        <v>Sękowa_PL215</v>
      </c>
      <c r="P2776" s="193" t="s">
        <v>652</v>
      </c>
      <c r="Q2776" s="193" t="s">
        <v>571</v>
      </c>
      <c r="R2776" s="172">
        <v>0</v>
      </c>
      <c r="S2776" s="172" t="s">
        <v>80</v>
      </c>
    </row>
    <row r="2777" spans="13:19" s="133" customFormat="1" ht="12.75" hidden="1" x14ac:dyDescent="0.25">
      <c r="M2777" s="172" t="str">
        <f t="shared" si="86"/>
        <v>nie ubiegam sięMałopolskieSkrzyszów_PL217</v>
      </c>
      <c r="N2777" s="172" t="s">
        <v>528</v>
      </c>
      <c r="O2777" s="192" t="str">
        <f t="shared" si="85"/>
        <v>Skrzyszów_PL217</v>
      </c>
      <c r="P2777" s="193" t="s">
        <v>654</v>
      </c>
      <c r="Q2777" s="193" t="s">
        <v>633</v>
      </c>
      <c r="R2777" s="172">
        <v>0</v>
      </c>
      <c r="S2777" s="172" t="s">
        <v>80</v>
      </c>
    </row>
    <row r="2778" spans="13:19" s="133" customFormat="1" ht="12.75" hidden="1" x14ac:dyDescent="0.25">
      <c r="M2778" s="172" t="str">
        <f t="shared" si="86"/>
        <v>nie ubiegam sięMałopolskieSłaboszów_PL214</v>
      </c>
      <c r="N2778" s="172" t="s">
        <v>528</v>
      </c>
      <c r="O2778" s="192" t="str">
        <f t="shared" si="85"/>
        <v>Słaboszów_PL214</v>
      </c>
      <c r="P2778" s="193" t="s">
        <v>651</v>
      </c>
      <c r="Q2778" s="193" t="s">
        <v>552</v>
      </c>
      <c r="R2778" s="172">
        <v>0</v>
      </c>
      <c r="S2778" s="172" t="s">
        <v>80</v>
      </c>
    </row>
    <row r="2779" spans="13:19" s="133" customFormat="1" ht="12.75" hidden="1" x14ac:dyDescent="0.25">
      <c r="M2779" s="172" t="str">
        <f t="shared" si="86"/>
        <v>nie ubiegam sięMałopolskieSłomniki_PL214</v>
      </c>
      <c r="N2779" s="172" t="s">
        <v>528</v>
      </c>
      <c r="O2779" s="192" t="str">
        <f t="shared" si="85"/>
        <v>Słomniki_PL214</v>
      </c>
      <c r="P2779" s="193" t="s">
        <v>651</v>
      </c>
      <c r="Q2779" s="193" t="s">
        <v>544</v>
      </c>
      <c r="R2779" s="172">
        <v>0</v>
      </c>
      <c r="S2779" s="172" t="s">
        <v>80</v>
      </c>
    </row>
    <row r="2780" spans="13:19" s="133" customFormat="1" ht="12.75" hidden="1" x14ac:dyDescent="0.25">
      <c r="M2780" s="172" t="str">
        <f t="shared" si="86"/>
        <v>nie ubiegam sięMałopolskieSłopnice_PL215</v>
      </c>
      <c r="N2780" s="172" t="s">
        <v>528</v>
      </c>
      <c r="O2780" s="192" t="str">
        <f t="shared" si="85"/>
        <v>Słopnice_PL215</v>
      </c>
      <c r="P2780" s="193" t="s">
        <v>652</v>
      </c>
      <c r="Q2780" s="193" t="s">
        <v>579</v>
      </c>
      <c r="R2780" s="172">
        <v>0</v>
      </c>
      <c r="S2780" s="172" t="s">
        <v>80</v>
      </c>
    </row>
    <row r="2781" spans="13:19" s="133" customFormat="1" ht="12.75" hidden="1" x14ac:dyDescent="0.25">
      <c r="M2781" s="172" t="str">
        <f t="shared" si="86"/>
        <v>nie ubiegam sięMałopolskieSpytkowice (p.nowosądecki)_PL215</v>
      </c>
      <c r="N2781" s="172" t="s">
        <v>528</v>
      </c>
      <c r="O2781" s="192" t="str">
        <f t="shared" si="85"/>
        <v>Spytkowice (p.nowosądecki)_PL215</v>
      </c>
      <c r="P2781" s="193" t="s">
        <v>652</v>
      </c>
      <c r="Q2781" s="193" t="s">
        <v>2166</v>
      </c>
      <c r="R2781" s="172">
        <v>0</v>
      </c>
      <c r="S2781" s="172" t="s">
        <v>80</v>
      </c>
    </row>
    <row r="2782" spans="13:19" s="133" customFormat="1" ht="12.75" hidden="1" x14ac:dyDescent="0.25">
      <c r="M2782" s="172" t="str">
        <f t="shared" si="86"/>
        <v>nie ubiegam sięMałopolskieSpytkowice (p.oświęcimski)_PL216</v>
      </c>
      <c r="N2782" s="172" t="s">
        <v>528</v>
      </c>
      <c r="O2782" s="192" t="str">
        <f t="shared" si="85"/>
        <v>Spytkowice (p.oświęcimski)_PL216</v>
      </c>
      <c r="P2782" s="193" t="s">
        <v>653</v>
      </c>
      <c r="Q2782" s="193" t="s">
        <v>2165</v>
      </c>
      <c r="R2782" s="172">
        <v>0</v>
      </c>
      <c r="S2782" s="172" t="s">
        <v>80</v>
      </c>
    </row>
    <row r="2783" spans="13:19" s="133" customFormat="1" ht="12.75" hidden="1" x14ac:dyDescent="0.25">
      <c r="M2783" s="172" t="str">
        <f t="shared" si="86"/>
        <v>nie ubiegam sięMałopolskieStryszawa_PL216</v>
      </c>
      <c r="N2783" s="172" t="s">
        <v>528</v>
      </c>
      <c r="O2783" s="192" t="str">
        <f t="shared" si="85"/>
        <v>Stryszawa_PL216</v>
      </c>
      <c r="P2783" s="193" t="s">
        <v>653</v>
      </c>
      <c r="Q2783" s="193" t="s">
        <v>609</v>
      </c>
      <c r="R2783" s="172">
        <v>0</v>
      </c>
      <c r="S2783" s="172" t="s">
        <v>80</v>
      </c>
    </row>
    <row r="2784" spans="13:19" s="133" customFormat="1" ht="12.75" hidden="1" x14ac:dyDescent="0.25">
      <c r="M2784" s="172" t="str">
        <f t="shared" si="86"/>
        <v>nie ubiegam sięMałopolskieStryszów_PL216</v>
      </c>
      <c r="N2784" s="172" t="s">
        <v>528</v>
      </c>
      <c r="O2784" s="192" t="str">
        <f t="shared" si="85"/>
        <v>Stryszów_PL216</v>
      </c>
      <c r="P2784" s="193" t="s">
        <v>653</v>
      </c>
      <c r="Q2784" s="193" t="s">
        <v>615</v>
      </c>
      <c r="R2784" s="172">
        <v>0</v>
      </c>
      <c r="S2784" s="172" t="s">
        <v>80</v>
      </c>
    </row>
    <row r="2785" spans="13:19" s="133" customFormat="1" ht="12.75" hidden="1" x14ac:dyDescent="0.25">
      <c r="M2785" s="172" t="str">
        <f t="shared" si="86"/>
        <v>nie ubiegam sięMałopolskieSzczucin_PL217</v>
      </c>
      <c r="N2785" s="172" t="s">
        <v>528</v>
      </c>
      <c r="O2785" s="192" t="str">
        <f t="shared" si="85"/>
        <v>Szczucin_PL217</v>
      </c>
      <c r="P2785" s="193" t="s">
        <v>654</v>
      </c>
      <c r="Q2785" s="193" t="s">
        <v>627</v>
      </c>
      <c r="R2785" s="172">
        <v>0</v>
      </c>
      <c r="S2785" s="172" t="s">
        <v>80</v>
      </c>
    </row>
    <row r="2786" spans="13:19" s="133" customFormat="1" ht="12.75" hidden="1" x14ac:dyDescent="0.25">
      <c r="M2786" s="172" t="str">
        <f t="shared" si="86"/>
        <v>nie ubiegam sięMałopolskieSzczurowa_PL217</v>
      </c>
      <c r="N2786" s="172" t="s">
        <v>528</v>
      </c>
      <c r="O2786" s="192" t="str">
        <f t="shared" si="85"/>
        <v>Szczurowa_PL217</v>
      </c>
      <c r="P2786" s="193" t="s">
        <v>654</v>
      </c>
      <c r="Q2786" s="193" t="s">
        <v>621</v>
      </c>
      <c r="R2786" s="172">
        <v>0</v>
      </c>
      <c r="S2786" s="172" t="s">
        <v>80</v>
      </c>
    </row>
    <row r="2787" spans="13:19" s="133" customFormat="1" ht="12.75" hidden="1" x14ac:dyDescent="0.25">
      <c r="M2787" s="172" t="str">
        <f t="shared" si="86"/>
        <v>nie ubiegam sięMałopolskieSzerzyny_PL217</v>
      </c>
      <c r="N2787" s="172" t="s">
        <v>528</v>
      </c>
      <c r="O2787" s="192" t="str">
        <f t="shared" si="85"/>
        <v>Szerzyny_PL217</v>
      </c>
      <c r="P2787" s="193" t="s">
        <v>654</v>
      </c>
      <c r="Q2787" s="193" t="s">
        <v>638</v>
      </c>
      <c r="R2787" s="172">
        <v>0</v>
      </c>
      <c r="S2787" s="172" t="s">
        <v>80</v>
      </c>
    </row>
    <row r="2788" spans="13:19" s="133" customFormat="1" ht="12.75" hidden="1" x14ac:dyDescent="0.25">
      <c r="M2788" s="172" t="str">
        <f t="shared" si="86"/>
        <v>nie ubiegam sięMałopolskieTokarnia_PL214</v>
      </c>
      <c r="N2788" s="172" t="s">
        <v>528</v>
      </c>
      <c r="O2788" s="192" t="str">
        <f t="shared" si="85"/>
        <v>Tokarnia_PL214</v>
      </c>
      <c r="P2788" s="193" t="s">
        <v>651</v>
      </c>
      <c r="Q2788" s="193" t="s">
        <v>557</v>
      </c>
      <c r="R2788" s="172">
        <v>0</v>
      </c>
      <c r="S2788" s="172" t="s">
        <v>80</v>
      </c>
    </row>
    <row r="2789" spans="13:19" s="133" customFormat="1" ht="12.75" hidden="1" x14ac:dyDescent="0.25">
      <c r="M2789" s="172" t="str">
        <f t="shared" si="86"/>
        <v>nie ubiegam sięMałopolskieTrzciana_PL214</v>
      </c>
      <c r="N2789" s="172" t="s">
        <v>528</v>
      </c>
      <c r="O2789" s="192" t="str">
        <f t="shared" si="85"/>
        <v>Trzciana_PL214</v>
      </c>
      <c r="P2789" s="193" t="s">
        <v>651</v>
      </c>
      <c r="Q2789" s="193" t="s">
        <v>534</v>
      </c>
      <c r="R2789" s="172">
        <v>0</v>
      </c>
      <c r="S2789" s="172" t="s">
        <v>80</v>
      </c>
    </row>
    <row r="2790" spans="13:19" s="133" customFormat="1" ht="12.75" hidden="1" x14ac:dyDescent="0.25">
      <c r="M2790" s="172" t="str">
        <f t="shared" si="86"/>
        <v>nie ubiegam sięMałopolskieTrzyciąż_PL216</v>
      </c>
      <c r="N2790" s="172" t="s">
        <v>528</v>
      </c>
      <c r="O2790" s="192" t="str">
        <f t="shared" si="85"/>
        <v>Trzyciąż_PL216</v>
      </c>
      <c r="P2790" s="193" t="s">
        <v>653</v>
      </c>
      <c r="Q2790" s="193" t="s">
        <v>602</v>
      </c>
      <c r="R2790" s="172">
        <v>0</v>
      </c>
      <c r="S2790" s="172" t="s">
        <v>80</v>
      </c>
    </row>
    <row r="2791" spans="13:19" s="133" customFormat="1" ht="12.75" hidden="1" x14ac:dyDescent="0.25">
      <c r="M2791" s="172" t="str">
        <f t="shared" si="86"/>
        <v>nie ubiegam sięMałopolskieTymbark_PL215</v>
      </c>
      <c r="N2791" s="172" t="s">
        <v>528</v>
      </c>
      <c r="O2791" s="192" t="str">
        <f t="shared" si="85"/>
        <v>Tymbark_PL215</v>
      </c>
      <c r="P2791" s="193" t="s">
        <v>652</v>
      </c>
      <c r="Q2791" s="193" t="s">
        <v>580</v>
      </c>
      <c r="R2791" s="172">
        <v>0</v>
      </c>
      <c r="S2791" s="172" t="s">
        <v>80</v>
      </c>
    </row>
    <row r="2792" spans="13:19" s="133" customFormat="1" ht="12.75" hidden="1" x14ac:dyDescent="0.25">
      <c r="M2792" s="172" t="str">
        <f t="shared" si="86"/>
        <v>nie ubiegam sięMałopolskieUście Gorlickie_PL215</v>
      </c>
      <c r="N2792" s="172" t="s">
        <v>528</v>
      </c>
      <c r="O2792" s="192" t="str">
        <f t="shared" si="85"/>
        <v>Uście Gorlickie_PL215</v>
      </c>
      <c r="P2792" s="193" t="s">
        <v>652</v>
      </c>
      <c r="Q2792" s="193" t="s">
        <v>572</v>
      </c>
      <c r="R2792" s="172">
        <v>0</v>
      </c>
      <c r="S2792" s="172" t="s">
        <v>80</v>
      </c>
    </row>
    <row r="2793" spans="13:19" s="133" customFormat="1" ht="12.75" hidden="1" x14ac:dyDescent="0.25">
      <c r="M2793" s="172" t="str">
        <f t="shared" si="86"/>
        <v>nie ubiegam sięMałopolskieWietrzychowice_PL217</v>
      </c>
      <c r="N2793" s="172" t="s">
        <v>528</v>
      </c>
      <c r="O2793" s="192" t="str">
        <f t="shared" si="85"/>
        <v>Wietrzychowice_PL217</v>
      </c>
      <c r="P2793" s="193" t="s">
        <v>654</v>
      </c>
      <c r="Q2793" s="193" t="s">
        <v>634</v>
      </c>
      <c r="R2793" s="172">
        <v>0</v>
      </c>
      <c r="S2793" s="172" t="s">
        <v>80</v>
      </c>
    </row>
    <row r="2794" spans="13:19" s="133" customFormat="1" ht="12.75" hidden="1" x14ac:dyDescent="0.25">
      <c r="M2794" s="172" t="str">
        <f t="shared" si="86"/>
        <v>nie ubiegam sięMałopolskieWiśniowa_PL214</v>
      </c>
      <c r="N2794" s="172" t="s">
        <v>528</v>
      </c>
      <c r="O2794" s="192" t="str">
        <f t="shared" si="85"/>
        <v>Wiśniowa_PL214</v>
      </c>
      <c r="P2794" s="193" t="s">
        <v>651</v>
      </c>
      <c r="Q2794" s="193" t="s">
        <v>558</v>
      </c>
      <c r="R2794" s="172">
        <v>0</v>
      </c>
      <c r="S2794" s="172" t="s">
        <v>80</v>
      </c>
    </row>
    <row r="2795" spans="13:19" s="133" customFormat="1" ht="12.75" hidden="1" x14ac:dyDescent="0.25">
      <c r="M2795" s="172" t="str">
        <f t="shared" si="86"/>
        <v>nie ubiegam sięMałopolskieWojnicz_PL217</v>
      </c>
      <c r="N2795" s="172" t="s">
        <v>528</v>
      </c>
      <c r="O2795" s="192" t="str">
        <f t="shared" si="85"/>
        <v>Wojnicz_PL217</v>
      </c>
      <c r="P2795" s="193" t="s">
        <v>654</v>
      </c>
      <c r="Q2795" s="193" t="s">
        <v>635</v>
      </c>
      <c r="R2795" s="172">
        <v>0</v>
      </c>
      <c r="S2795" s="172" t="s">
        <v>80</v>
      </c>
    </row>
    <row r="2796" spans="13:19" s="133" customFormat="1" ht="12.75" hidden="1" x14ac:dyDescent="0.25">
      <c r="M2796" s="172" t="str">
        <f t="shared" si="86"/>
        <v>nie ubiegam sięMałopolskieWolbrom_PL216</v>
      </c>
      <c r="N2796" s="172" t="s">
        <v>528</v>
      </c>
      <c r="O2796" s="192" t="str">
        <f t="shared" si="85"/>
        <v>Wolbrom_PL216</v>
      </c>
      <c r="P2796" s="193" t="s">
        <v>653</v>
      </c>
      <c r="Q2796" s="193" t="s">
        <v>603</v>
      </c>
      <c r="R2796" s="172">
        <v>0</v>
      </c>
      <c r="S2796" s="172" t="s">
        <v>80</v>
      </c>
    </row>
    <row r="2797" spans="13:19" s="133" customFormat="1" ht="12.75" hidden="1" x14ac:dyDescent="0.25">
      <c r="M2797" s="172" t="str">
        <f t="shared" si="86"/>
        <v>nie ubiegam sięMałopolskieZabierzów_PL214</v>
      </c>
      <c r="N2797" s="172" t="s">
        <v>528</v>
      </c>
      <c r="O2797" s="192" t="str">
        <f t="shared" si="85"/>
        <v>Zabierzów_PL214</v>
      </c>
      <c r="P2797" s="193" t="s">
        <v>651</v>
      </c>
      <c r="Q2797" s="193" t="s">
        <v>545</v>
      </c>
      <c r="R2797" s="172">
        <v>0</v>
      </c>
      <c r="S2797" s="172" t="s">
        <v>80</v>
      </c>
    </row>
    <row r="2798" spans="13:19" s="133" customFormat="1" ht="12.75" hidden="1" x14ac:dyDescent="0.25">
      <c r="M2798" s="172" t="str">
        <f t="shared" si="86"/>
        <v>nie ubiegam sięMałopolskieZakliczyn_PL217</v>
      </c>
      <c r="N2798" s="172" t="s">
        <v>528</v>
      </c>
      <c r="O2798" s="192" t="str">
        <f t="shared" si="85"/>
        <v>Zakliczyn_PL217</v>
      </c>
      <c r="P2798" s="193" t="s">
        <v>654</v>
      </c>
      <c r="Q2798" s="193" t="s">
        <v>636</v>
      </c>
      <c r="R2798" s="172">
        <v>0</v>
      </c>
      <c r="S2798" s="172" t="s">
        <v>80</v>
      </c>
    </row>
    <row r="2799" spans="13:19" s="133" customFormat="1" ht="12.75" hidden="1" x14ac:dyDescent="0.25">
      <c r="M2799" s="172" t="str">
        <f t="shared" si="86"/>
        <v>nie ubiegam sięMałopolskieZawoja_PL216</v>
      </c>
      <c r="N2799" s="172" t="s">
        <v>528</v>
      </c>
      <c r="O2799" s="192" t="str">
        <f t="shared" si="85"/>
        <v>Zawoja_PL216</v>
      </c>
      <c r="P2799" s="193" t="s">
        <v>653</v>
      </c>
      <c r="Q2799" s="193" t="s">
        <v>610</v>
      </c>
      <c r="R2799" s="172">
        <v>0</v>
      </c>
      <c r="S2799" s="172" t="s">
        <v>80</v>
      </c>
    </row>
    <row r="2800" spans="13:19" s="133" customFormat="1" ht="12.75" hidden="1" x14ac:dyDescent="0.25">
      <c r="M2800" s="172" t="str">
        <f t="shared" si="86"/>
        <v>nie ubiegam sięMałopolskieZembrzyce_PL216</v>
      </c>
      <c r="N2800" s="172" t="s">
        <v>528</v>
      </c>
      <c r="O2800" s="192" t="str">
        <f t="shared" si="85"/>
        <v>Zembrzyce_PL216</v>
      </c>
      <c r="P2800" s="193" t="s">
        <v>653</v>
      </c>
      <c r="Q2800" s="193" t="s">
        <v>611</v>
      </c>
      <c r="R2800" s="172">
        <v>0</v>
      </c>
      <c r="S2800" s="172" t="s">
        <v>80</v>
      </c>
    </row>
    <row r="2801" spans="13:19" s="133" customFormat="1" ht="12.75" hidden="1" x14ac:dyDescent="0.25">
      <c r="M2801" s="172" t="str">
        <f t="shared" si="86"/>
        <v>nie ubiegam sięMałopolskieŻabno_PL217</v>
      </c>
      <c r="N2801" s="172" t="s">
        <v>528</v>
      </c>
      <c r="O2801" s="192" t="str">
        <f t="shared" si="85"/>
        <v>Żabno_PL217</v>
      </c>
      <c r="P2801" s="193" t="s">
        <v>654</v>
      </c>
      <c r="Q2801" s="193" t="s">
        <v>637</v>
      </c>
      <c r="R2801" s="172">
        <v>0</v>
      </c>
      <c r="S2801" s="172" t="s">
        <v>80</v>
      </c>
    </row>
    <row r="2802" spans="13:19" s="133" customFormat="1" ht="12.75" hidden="1" x14ac:dyDescent="0.25">
      <c r="M2802" s="172" t="str">
        <f t="shared" si="86"/>
        <v>nie ubiegam sięMałopolskieŻegocina_PL214</v>
      </c>
      <c r="N2802" s="172" t="s">
        <v>528</v>
      </c>
      <c r="O2802" s="192" t="str">
        <f t="shared" si="85"/>
        <v>Żegocina_PL214</v>
      </c>
      <c r="P2802" s="193" t="s">
        <v>651</v>
      </c>
      <c r="Q2802" s="193" t="s">
        <v>535</v>
      </c>
      <c r="R2802" s="172">
        <v>0</v>
      </c>
      <c r="S2802" s="172" t="s">
        <v>80</v>
      </c>
    </row>
    <row r="2803" spans="13:19" s="133" customFormat="1" ht="12.75" hidden="1" x14ac:dyDescent="0.25">
      <c r="M2803" s="172" t="str">
        <f t="shared" si="86"/>
        <v>nie ubiegam sięMazowieckieAndrzejewo_PL122</v>
      </c>
      <c r="N2803" s="172" t="s">
        <v>527</v>
      </c>
      <c r="O2803" s="192" t="str">
        <f t="shared" si="85"/>
        <v>Andrzejewo_PL122</v>
      </c>
      <c r="P2803" s="193" t="s">
        <v>647</v>
      </c>
      <c r="Q2803" s="193" t="s">
        <v>364</v>
      </c>
      <c r="R2803" s="172">
        <v>0</v>
      </c>
      <c r="S2803" s="172" t="s">
        <v>80</v>
      </c>
    </row>
    <row r="2804" spans="13:19" s="133" customFormat="1" ht="12.75" hidden="1" x14ac:dyDescent="0.25">
      <c r="M2804" s="172" t="str">
        <f t="shared" si="86"/>
        <v>nie ubiegam sięMazowieckieBaboszewo_PL121</v>
      </c>
      <c r="N2804" s="172" t="s">
        <v>527</v>
      </c>
      <c r="O2804" s="192" t="str">
        <f t="shared" si="85"/>
        <v>Baboszewo_PL121</v>
      </c>
      <c r="P2804" s="193" t="s">
        <v>646</v>
      </c>
      <c r="Q2804" s="193" t="s">
        <v>317</v>
      </c>
      <c r="R2804" s="172">
        <v>0</v>
      </c>
      <c r="S2804" s="172" t="s">
        <v>80</v>
      </c>
    </row>
    <row r="2805" spans="13:19" s="133" customFormat="1" ht="12.75" hidden="1" x14ac:dyDescent="0.25">
      <c r="M2805" s="172" t="str">
        <f t="shared" si="86"/>
        <v>nie ubiegam sięMazowieckieBaranowo_PL122</v>
      </c>
      <c r="N2805" s="172" t="s">
        <v>527</v>
      </c>
      <c r="O2805" s="192" t="str">
        <f t="shared" si="85"/>
        <v>Baranowo_PL122</v>
      </c>
      <c r="P2805" s="193" t="s">
        <v>647</v>
      </c>
      <c r="Q2805" s="193" t="s">
        <v>353</v>
      </c>
      <c r="R2805" s="172">
        <v>0</v>
      </c>
      <c r="S2805" s="172" t="s">
        <v>80</v>
      </c>
    </row>
    <row r="2806" spans="13:19" s="133" customFormat="1" ht="12.75" hidden="1" x14ac:dyDescent="0.25">
      <c r="M2806" s="172" t="str">
        <f t="shared" si="86"/>
        <v>nie ubiegam sięMazowieckieBaranów_PL12A</v>
      </c>
      <c r="N2806" s="172" t="s">
        <v>527</v>
      </c>
      <c r="O2806" s="192" t="str">
        <f t="shared" si="85"/>
        <v>Baranów_PL12A</v>
      </c>
      <c r="P2806" s="193" t="s">
        <v>650</v>
      </c>
      <c r="Q2806" s="193" t="s">
        <v>500</v>
      </c>
      <c r="R2806" s="172">
        <v>0</v>
      </c>
      <c r="S2806" s="172" t="s">
        <v>80</v>
      </c>
    </row>
    <row r="2807" spans="13:19" s="133" customFormat="1" ht="12.75" hidden="1" x14ac:dyDescent="0.25">
      <c r="M2807" s="172" t="str">
        <f t="shared" si="86"/>
        <v>nie ubiegam sięMazowieckieBelsk Duży_PL12A</v>
      </c>
      <c r="N2807" s="172" t="s">
        <v>527</v>
      </c>
      <c r="O2807" s="192" t="str">
        <f t="shared" si="85"/>
        <v>Belsk Duży_PL12A</v>
      </c>
      <c r="P2807" s="193" t="s">
        <v>650</v>
      </c>
      <c r="Q2807" s="193" t="s">
        <v>503</v>
      </c>
      <c r="R2807" s="172">
        <v>0</v>
      </c>
      <c r="S2807" s="172" t="s">
        <v>80</v>
      </c>
    </row>
    <row r="2808" spans="13:19" s="133" customFormat="1" ht="12.75" hidden="1" x14ac:dyDescent="0.25">
      <c r="M2808" s="172" t="str">
        <f t="shared" si="86"/>
        <v>nie ubiegam sięMazowieckieBiałobrzegi_PL128</v>
      </c>
      <c r="N2808" s="172" t="s">
        <v>527</v>
      </c>
      <c r="O2808" s="192" t="str">
        <f t="shared" si="85"/>
        <v>Białobrzegi_PL128</v>
      </c>
      <c r="P2808" s="193" t="s">
        <v>648</v>
      </c>
      <c r="Q2808" s="193" t="s">
        <v>420</v>
      </c>
      <c r="R2808" s="172">
        <v>0</v>
      </c>
      <c r="S2808" s="172" t="s">
        <v>80</v>
      </c>
    </row>
    <row r="2809" spans="13:19" s="133" customFormat="1" ht="12.75" hidden="1" x14ac:dyDescent="0.25">
      <c r="M2809" s="172" t="str">
        <f t="shared" si="86"/>
        <v>nie ubiegam sięMazowieckieBielany_PL122</v>
      </c>
      <c r="N2809" s="172" t="s">
        <v>527</v>
      </c>
      <c r="O2809" s="192" t="str">
        <f t="shared" si="85"/>
        <v>Bielany_PL122</v>
      </c>
      <c r="P2809" s="193" t="s">
        <v>647</v>
      </c>
      <c r="Q2809" s="193" t="s">
        <v>399</v>
      </c>
      <c r="R2809" s="172">
        <v>0</v>
      </c>
      <c r="S2809" s="172" t="s">
        <v>80</v>
      </c>
    </row>
    <row r="2810" spans="13:19" s="133" customFormat="1" ht="12.75" hidden="1" x14ac:dyDescent="0.25">
      <c r="M2810" s="172" t="str">
        <f t="shared" si="86"/>
        <v>nie ubiegam sięMazowieckieBielsk_PL121</v>
      </c>
      <c r="N2810" s="172" t="s">
        <v>527</v>
      </c>
      <c r="O2810" s="192" t="str">
        <f t="shared" si="85"/>
        <v>Bielsk_PL121</v>
      </c>
      <c r="P2810" s="193" t="s">
        <v>646</v>
      </c>
      <c r="Q2810" s="193" t="s">
        <v>301</v>
      </c>
      <c r="R2810" s="172">
        <v>0</v>
      </c>
      <c r="S2810" s="172" t="s">
        <v>80</v>
      </c>
    </row>
    <row r="2811" spans="13:19" s="133" customFormat="1" ht="12.75" hidden="1" x14ac:dyDescent="0.25">
      <c r="M2811" s="172" t="str">
        <f t="shared" si="86"/>
        <v>nie ubiegam sięMazowieckieBieżuń_PL121</v>
      </c>
      <c r="N2811" s="172" t="s">
        <v>527</v>
      </c>
      <c r="O2811" s="192" t="str">
        <f t="shared" si="85"/>
        <v>Bieżuń_PL121</v>
      </c>
      <c r="P2811" s="193" t="s">
        <v>646</v>
      </c>
      <c r="Q2811" s="193" t="s">
        <v>332</v>
      </c>
      <c r="R2811" s="172">
        <v>0</v>
      </c>
      <c r="S2811" s="172" t="s">
        <v>80</v>
      </c>
    </row>
    <row r="2812" spans="13:19" s="133" customFormat="1" ht="12.75" hidden="1" x14ac:dyDescent="0.25">
      <c r="M2812" s="172" t="str">
        <f t="shared" si="86"/>
        <v>nie ubiegam sięMazowieckieBłędów_PL12A</v>
      </c>
      <c r="N2812" s="172" t="s">
        <v>527</v>
      </c>
      <c r="O2812" s="192" t="str">
        <f t="shared" si="85"/>
        <v>Błędów_PL12A</v>
      </c>
      <c r="P2812" s="193" t="s">
        <v>650</v>
      </c>
      <c r="Q2812" s="193" t="s">
        <v>504</v>
      </c>
      <c r="R2812" s="172">
        <v>0</v>
      </c>
      <c r="S2812" s="172" t="s">
        <v>80</v>
      </c>
    </row>
    <row r="2813" spans="13:19" s="133" customFormat="1" ht="12.75" hidden="1" x14ac:dyDescent="0.25">
      <c r="M2813" s="172" t="str">
        <f t="shared" si="86"/>
        <v>nie ubiegam sięMazowieckieBodzanów_PL121</v>
      </c>
      <c r="N2813" s="172" t="s">
        <v>527</v>
      </c>
      <c r="O2813" s="192" t="str">
        <f t="shared" si="85"/>
        <v>Bodzanów_PL121</v>
      </c>
      <c r="P2813" s="193" t="s">
        <v>646</v>
      </c>
      <c r="Q2813" s="193" t="s">
        <v>302</v>
      </c>
      <c r="R2813" s="172">
        <v>0</v>
      </c>
      <c r="S2813" s="172" t="s">
        <v>80</v>
      </c>
    </row>
    <row r="2814" spans="13:19" s="133" customFormat="1" ht="12.75" hidden="1" x14ac:dyDescent="0.25">
      <c r="M2814" s="172" t="str">
        <f t="shared" si="86"/>
        <v>nie ubiegam sięMazowieckieBoguty-Pianki_PL122</v>
      </c>
      <c r="N2814" s="172" t="s">
        <v>527</v>
      </c>
      <c r="O2814" s="192" t="str">
        <f t="shared" si="85"/>
        <v>Boguty-Pianki_PL122</v>
      </c>
      <c r="P2814" s="193" t="s">
        <v>647</v>
      </c>
      <c r="Q2814" s="193" t="s">
        <v>365</v>
      </c>
      <c r="R2814" s="172">
        <v>0</v>
      </c>
      <c r="S2814" s="172" t="s">
        <v>80</v>
      </c>
    </row>
    <row r="2815" spans="13:19" s="133" customFormat="1" ht="12.75" hidden="1" x14ac:dyDescent="0.25">
      <c r="M2815" s="172" t="str">
        <f t="shared" si="86"/>
        <v>nie ubiegam sięMazowieckieBorkowice_PL128</v>
      </c>
      <c r="N2815" s="172" t="s">
        <v>527</v>
      </c>
      <c r="O2815" s="192" t="str">
        <f t="shared" si="85"/>
        <v>Borkowice_PL128</v>
      </c>
      <c r="P2815" s="193" t="s">
        <v>648</v>
      </c>
      <c r="Q2815" s="193" t="s">
        <v>437</v>
      </c>
      <c r="R2815" s="172">
        <v>0</v>
      </c>
      <c r="S2815" s="172" t="s">
        <v>80</v>
      </c>
    </row>
    <row r="2816" spans="13:19" s="133" customFormat="1" ht="12.75" hidden="1" x14ac:dyDescent="0.25">
      <c r="M2816" s="172" t="str">
        <f t="shared" si="86"/>
        <v>nie ubiegam sięMazowieckieBorowie_PL129</v>
      </c>
      <c r="N2816" s="172" t="s">
        <v>527</v>
      </c>
      <c r="O2816" s="192" t="str">
        <f t="shared" si="85"/>
        <v>Borowie_PL129</v>
      </c>
      <c r="P2816" s="193" t="s">
        <v>649</v>
      </c>
      <c r="Q2816" s="193" t="s">
        <v>467</v>
      </c>
      <c r="R2816" s="172">
        <v>0</v>
      </c>
      <c r="S2816" s="172" t="s">
        <v>80</v>
      </c>
    </row>
    <row r="2817" spans="13:19" s="133" customFormat="1" ht="12.75" hidden="1" x14ac:dyDescent="0.25">
      <c r="M2817" s="172" t="str">
        <f t="shared" si="86"/>
        <v>nie ubiegam sięMazowieckieBrańszczyk_PL122</v>
      </c>
      <c r="N2817" s="172" t="s">
        <v>527</v>
      </c>
      <c r="O2817" s="192" t="str">
        <f t="shared" si="85"/>
        <v>Brańszczyk_PL122</v>
      </c>
      <c r="P2817" s="193" t="s">
        <v>647</v>
      </c>
      <c r="Q2817" s="193" t="s">
        <v>415</v>
      </c>
      <c r="R2817" s="172">
        <v>0</v>
      </c>
      <c r="S2817" s="172" t="s">
        <v>80</v>
      </c>
    </row>
    <row r="2818" spans="13:19" s="133" customFormat="1" ht="12.75" hidden="1" x14ac:dyDescent="0.25">
      <c r="M2818" s="172" t="str">
        <f t="shared" si="86"/>
        <v>nie ubiegam sięMazowieckieBrochów_PL12A</v>
      </c>
      <c r="N2818" s="172" t="s">
        <v>527</v>
      </c>
      <c r="O2818" s="192" t="str">
        <f t="shared" si="85"/>
        <v>Brochów_PL12A</v>
      </c>
      <c r="P2818" s="193" t="s">
        <v>650</v>
      </c>
      <c r="Q2818" s="193" t="s">
        <v>516</v>
      </c>
      <c r="R2818" s="172">
        <v>0</v>
      </c>
      <c r="S2818" s="172" t="s">
        <v>80</v>
      </c>
    </row>
    <row r="2819" spans="13:19" s="133" customFormat="1" ht="12.75" hidden="1" x14ac:dyDescent="0.25">
      <c r="M2819" s="172" t="str">
        <f t="shared" si="86"/>
        <v>nie ubiegam sięMazowieckieBrok_PL122</v>
      </c>
      <c r="N2819" s="172" t="s">
        <v>527</v>
      </c>
      <c r="O2819" s="192" t="str">
        <f t="shared" si="85"/>
        <v>Brok_PL122</v>
      </c>
      <c r="P2819" s="193" t="s">
        <v>647</v>
      </c>
      <c r="Q2819" s="193" t="s">
        <v>366</v>
      </c>
      <c r="R2819" s="172">
        <v>0</v>
      </c>
      <c r="S2819" s="172" t="s">
        <v>80</v>
      </c>
    </row>
    <row r="2820" spans="13:19" s="133" customFormat="1" ht="12.75" hidden="1" x14ac:dyDescent="0.25">
      <c r="M2820" s="172" t="str">
        <f t="shared" si="86"/>
        <v>nie ubiegam sięMazowieckieBrudzeń Duży_PL121</v>
      </c>
      <c r="N2820" s="172" t="s">
        <v>527</v>
      </c>
      <c r="O2820" s="192" t="str">
        <f t="shared" si="85"/>
        <v>Brudzeń Duży_PL121</v>
      </c>
      <c r="P2820" s="193" t="s">
        <v>646</v>
      </c>
      <c r="Q2820" s="193" t="s">
        <v>303</v>
      </c>
      <c r="R2820" s="172">
        <v>0</v>
      </c>
      <c r="S2820" s="172" t="s">
        <v>80</v>
      </c>
    </row>
    <row r="2821" spans="13:19" s="133" customFormat="1" ht="12.75" hidden="1" x14ac:dyDescent="0.25">
      <c r="M2821" s="172" t="str">
        <f t="shared" si="86"/>
        <v>nie ubiegam sięMazowieckieBulkowo_PL121</v>
      </c>
      <c r="N2821" s="172" t="s">
        <v>527</v>
      </c>
      <c r="O2821" s="192" t="str">
        <f t="shared" ref="O2821:O2884" si="87">Q2821&amp;P2821</f>
        <v>Bulkowo_PL121</v>
      </c>
      <c r="P2821" s="193" t="s">
        <v>646</v>
      </c>
      <c r="Q2821" s="193" t="s">
        <v>304</v>
      </c>
      <c r="R2821" s="172">
        <v>0</v>
      </c>
      <c r="S2821" s="172" t="s">
        <v>80</v>
      </c>
    </row>
    <row r="2822" spans="13:19" s="133" customFormat="1" ht="12.75" hidden="1" x14ac:dyDescent="0.25">
      <c r="M2822" s="172" t="str">
        <f t="shared" ref="M2822:M2885" si="88">S2822&amp;N2822&amp;O2822</f>
        <v>nie ubiegam sięMazowieckieCegłów_PL129</v>
      </c>
      <c r="N2822" s="172" t="s">
        <v>527</v>
      </c>
      <c r="O2822" s="192" t="str">
        <f t="shared" si="87"/>
        <v>Cegłów_PL129</v>
      </c>
      <c r="P2822" s="193" t="s">
        <v>649</v>
      </c>
      <c r="Q2822" s="193" t="s">
        <v>479</v>
      </c>
      <c r="R2822" s="172">
        <v>0</v>
      </c>
      <c r="S2822" s="172" t="s">
        <v>80</v>
      </c>
    </row>
    <row r="2823" spans="13:19" s="133" customFormat="1" ht="12.75" hidden="1" x14ac:dyDescent="0.25">
      <c r="M2823" s="172" t="str">
        <f t="shared" si="88"/>
        <v>nie ubiegam sięMazowieckieCeranów_PL122</v>
      </c>
      <c r="N2823" s="172" t="s">
        <v>527</v>
      </c>
      <c r="O2823" s="192" t="str">
        <f t="shared" si="87"/>
        <v>Ceranów_PL122</v>
      </c>
      <c r="P2823" s="193" t="s">
        <v>647</v>
      </c>
      <c r="Q2823" s="193" t="s">
        <v>400</v>
      </c>
      <c r="R2823" s="172">
        <v>0</v>
      </c>
      <c r="S2823" s="172" t="s">
        <v>80</v>
      </c>
    </row>
    <row r="2824" spans="13:19" s="133" customFormat="1" ht="12.75" hidden="1" x14ac:dyDescent="0.25">
      <c r="M2824" s="172" t="str">
        <f t="shared" si="88"/>
        <v>nie ubiegam sięMazowieckieChlewiska_PL128</v>
      </c>
      <c r="N2824" s="172" t="s">
        <v>527</v>
      </c>
      <c r="O2824" s="192" t="str">
        <f t="shared" si="87"/>
        <v>Chlewiska_PL128</v>
      </c>
      <c r="P2824" s="193" t="s">
        <v>648</v>
      </c>
      <c r="Q2824" s="193" t="s">
        <v>457</v>
      </c>
      <c r="R2824" s="172">
        <v>0</v>
      </c>
      <c r="S2824" s="172" t="s">
        <v>80</v>
      </c>
    </row>
    <row r="2825" spans="13:19" s="133" customFormat="1" ht="12.75" hidden="1" x14ac:dyDescent="0.25">
      <c r="M2825" s="172" t="str">
        <f t="shared" si="88"/>
        <v>nie ubiegam sięMazowieckieChorzele_PL122</v>
      </c>
      <c r="N2825" s="172" t="s">
        <v>527</v>
      </c>
      <c r="O2825" s="192" t="str">
        <f t="shared" si="87"/>
        <v>Chorzele_PL122</v>
      </c>
      <c r="P2825" s="193" t="s">
        <v>647</v>
      </c>
      <c r="Q2825" s="193" t="s">
        <v>374</v>
      </c>
      <c r="R2825" s="172">
        <v>0</v>
      </c>
      <c r="S2825" s="172" t="s">
        <v>80</v>
      </c>
    </row>
    <row r="2826" spans="13:19" s="133" customFormat="1" ht="12.75" hidden="1" x14ac:dyDescent="0.25">
      <c r="M2826" s="172" t="str">
        <f t="shared" si="88"/>
        <v>nie ubiegam sięMazowieckieChotcza_PL128</v>
      </c>
      <c r="N2826" s="172" t="s">
        <v>527</v>
      </c>
      <c r="O2826" s="192" t="str">
        <f t="shared" si="87"/>
        <v>Chotcza_PL128</v>
      </c>
      <c r="P2826" s="193" t="s">
        <v>648</v>
      </c>
      <c r="Q2826" s="193" t="s">
        <v>431</v>
      </c>
      <c r="R2826" s="172">
        <v>0</v>
      </c>
      <c r="S2826" s="172" t="s">
        <v>80</v>
      </c>
    </row>
    <row r="2827" spans="13:19" s="133" customFormat="1" ht="12.75" hidden="1" x14ac:dyDescent="0.25">
      <c r="M2827" s="172" t="str">
        <f t="shared" si="88"/>
        <v>nie ubiegam sięMazowieckieChynów_PL12A</v>
      </c>
      <c r="N2827" s="172" t="s">
        <v>527</v>
      </c>
      <c r="O2827" s="192" t="str">
        <f t="shared" si="87"/>
        <v>Chynów_PL12A</v>
      </c>
      <c r="P2827" s="193" t="s">
        <v>650</v>
      </c>
      <c r="Q2827" s="193" t="s">
        <v>505</v>
      </c>
      <c r="R2827" s="172">
        <v>0</v>
      </c>
      <c r="S2827" s="172" t="s">
        <v>80</v>
      </c>
    </row>
    <row r="2828" spans="13:19" s="133" customFormat="1" ht="12.75" hidden="1" x14ac:dyDescent="0.25">
      <c r="M2828" s="172" t="str">
        <f t="shared" si="88"/>
        <v>nie ubiegam sięMazowieckieCiechanów_PL121</v>
      </c>
      <c r="N2828" s="172" t="s">
        <v>527</v>
      </c>
      <c r="O2828" s="192" t="str">
        <f t="shared" si="87"/>
        <v>Ciechanów_PL121</v>
      </c>
      <c r="P2828" s="193" t="s">
        <v>646</v>
      </c>
      <c r="Q2828" s="193" t="s">
        <v>280</v>
      </c>
      <c r="R2828" s="172">
        <v>0</v>
      </c>
      <c r="S2828" s="172" t="s">
        <v>80</v>
      </c>
    </row>
    <row r="2829" spans="13:19" s="133" customFormat="1" ht="12.75" hidden="1" x14ac:dyDescent="0.25">
      <c r="M2829" s="172" t="str">
        <f t="shared" si="88"/>
        <v>nie ubiegam sięMazowieckieCiepielów_PL128</v>
      </c>
      <c r="N2829" s="172" t="s">
        <v>527</v>
      </c>
      <c r="O2829" s="192" t="str">
        <f t="shared" si="87"/>
        <v>Ciepielów_PL128</v>
      </c>
      <c r="P2829" s="193" t="s">
        <v>648</v>
      </c>
      <c r="Q2829" s="193" t="s">
        <v>432</v>
      </c>
      <c r="R2829" s="172">
        <v>0</v>
      </c>
      <c r="S2829" s="172" t="s">
        <v>80</v>
      </c>
    </row>
    <row r="2830" spans="13:19" s="133" customFormat="1" ht="12.75" hidden="1" x14ac:dyDescent="0.25">
      <c r="M2830" s="172" t="str">
        <f t="shared" si="88"/>
        <v>nie ubiegam sięMazowieckieCzarnia_PL122</v>
      </c>
      <c r="N2830" s="172" t="s">
        <v>527</v>
      </c>
      <c r="O2830" s="192" t="str">
        <f t="shared" si="87"/>
        <v>Czarnia_PL122</v>
      </c>
      <c r="P2830" s="193" t="s">
        <v>647</v>
      </c>
      <c r="Q2830" s="193" t="s">
        <v>354</v>
      </c>
      <c r="R2830" s="172">
        <v>0</v>
      </c>
      <c r="S2830" s="172" t="s">
        <v>80</v>
      </c>
    </row>
    <row r="2831" spans="13:19" s="133" customFormat="1" ht="12.75" hidden="1" x14ac:dyDescent="0.25">
      <c r="M2831" s="172" t="str">
        <f t="shared" si="88"/>
        <v>nie ubiegam sięMazowieckieCzernice Borowe_PL122</v>
      </c>
      <c r="N2831" s="172" t="s">
        <v>527</v>
      </c>
      <c r="O2831" s="192" t="str">
        <f t="shared" si="87"/>
        <v>Czernice Borowe_PL122</v>
      </c>
      <c r="P2831" s="193" t="s">
        <v>647</v>
      </c>
      <c r="Q2831" s="193" t="s">
        <v>375</v>
      </c>
      <c r="R2831" s="172">
        <v>0</v>
      </c>
      <c r="S2831" s="172" t="s">
        <v>80</v>
      </c>
    </row>
    <row r="2832" spans="13:19" s="133" customFormat="1" ht="12.75" hidden="1" x14ac:dyDescent="0.25">
      <c r="M2832" s="172" t="str">
        <f t="shared" si="88"/>
        <v>nie ubiegam sięMazowieckieCzerwin_PL122</v>
      </c>
      <c r="N2832" s="172" t="s">
        <v>527</v>
      </c>
      <c r="O2832" s="192" t="str">
        <f t="shared" si="87"/>
        <v>Czerwin_PL122</v>
      </c>
      <c r="P2832" s="193" t="s">
        <v>647</v>
      </c>
      <c r="Q2832" s="193" t="s">
        <v>355</v>
      </c>
      <c r="R2832" s="172">
        <v>0</v>
      </c>
      <c r="S2832" s="172" t="s">
        <v>80</v>
      </c>
    </row>
    <row r="2833" spans="13:19" s="133" customFormat="1" ht="12.75" hidden="1" x14ac:dyDescent="0.25">
      <c r="M2833" s="172" t="str">
        <f t="shared" si="88"/>
        <v>nie ubiegam sięMazowieckieCzerwińsk nad Wisłą_PL121</v>
      </c>
      <c r="N2833" s="172" t="s">
        <v>527</v>
      </c>
      <c r="O2833" s="192" t="str">
        <f t="shared" si="87"/>
        <v>Czerwińsk nad Wisłą_PL121</v>
      </c>
      <c r="P2833" s="193" t="s">
        <v>646</v>
      </c>
      <c r="Q2833" s="193" t="s">
        <v>318</v>
      </c>
      <c r="R2833" s="172">
        <v>0</v>
      </c>
      <c r="S2833" s="172" t="s">
        <v>80</v>
      </c>
    </row>
    <row r="2834" spans="13:19" s="133" customFormat="1" ht="12.75" hidden="1" x14ac:dyDescent="0.25">
      <c r="M2834" s="172" t="str">
        <f t="shared" si="88"/>
        <v>nie ubiegam sięMazowieckieCzerwonka_PL122</v>
      </c>
      <c r="N2834" s="172" t="s">
        <v>527</v>
      </c>
      <c r="O2834" s="192" t="str">
        <f t="shared" si="87"/>
        <v>Czerwonka_PL122</v>
      </c>
      <c r="P2834" s="193" t="s">
        <v>647</v>
      </c>
      <c r="Q2834" s="193" t="s">
        <v>344</v>
      </c>
      <c r="R2834" s="172">
        <v>0</v>
      </c>
      <c r="S2834" s="172" t="s">
        <v>80</v>
      </c>
    </row>
    <row r="2835" spans="13:19" s="133" customFormat="1" ht="12.75" hidden="1" x14ac:dyDescent="0.25">
      <c r="M2835" s="172" t="str">
        <f t="shared" si="88"/>
        <v>nie ubiegam sięMazowieckieCzosnów_PL129</v>
      </c>
      <c r="N2835" s="172" t="s">
        <v>527</v>
      </c>
      <c r="O2835" s="192" t="str">
        <f t="shared" si="87"/>
        <v>Czosnów_PL129</v>
      </c>
      <c r="P2835" s="193" t="s">
        <v>649</v>
      </c>
      <c r="Q2835" s="193" t="s">
        <v>489</v>
      </c>
      <c r="R2835" s="172">
        <v>0</v>
      </c>
      <c r="S2835" s="172" t="s">
        <v>80</v>
      </c>
    </row>
    <row r="2836" spans="13:19" s="133" customFormat="1" ht="12.75" hidden="1" x14ac:dyDescent="0.25">
      <c r="M2836" s="172" t="str">
        <f t="shared" si="88"/>
        <v>nie ubiegam sięMazowieckieDąbrówka_PL129</v>
      </c>
      <c r="N2836" s="172" t="s">
        <v>527</v>
      </c>
      <c r="O2836" s="192" t="str">
        <f t="shared" si="87"/>
        <v>Dąbrówka_PL129</v>
      </c>
      <c r="P2836" s="193" t="s">
        <v>649</v>
      </c>
      <c r="Q2836" s="193" t="s">
        <v>496</v>
      </c>
      <c r="R2836" s="172">
        <v>0</v>
      </c>
      <c r="S2836" s="172" t="s">
        <v>80</v>
      </c>
    </row>
    <row r="2837" spans="13:19" s="133" customFormat="1" ht="12.75" hidden="1" x14ac:dyDescent="0.25">
      <c r="M2837" s="172" t="str">
        <f t="shared" si="88"/>
        <v>nie ubiegam sięMazowieckieDębe Wielkie_PL129</v>
      </c>
      <c r="N2837" s="172" t="s">
        <v>527</v>
      </c>
      <c r="O2837" s="192" t="str">
        <f t="shared" si="87"/>
        <v>Dębe Wielkie_PL129</v>
      </c>
      <c r="P2837" s="193" t="s">
        <v>649</v>
      </c>
      <c r="Q2837" s="193" t="s">
        <v>480</v>
      </c>
      <c r="R2837" s="172">
        <v>0</v>
      </c>
      <c r="S2837" s="172" t="s">
        <v>80</v>
      </c>
    </row>
    <row r="2838" spans="13:19" s="133" customFormat="1" ht="12.75" hidden="1" x14ac:dyDescent="0.25">
      <c r="M2838" s="172" t="str">
        <f t="shared" si="88"/>
        <v>nie ubiegam sięMazowieckieDługosiodło_PL122</v>
      </c>
      <c r="N2838" s="172" t="s">
        <v>527</v>
      </c>
      <c r="O2838" s="192" t="str">
        <f t="shared" si="87"/>
        <v>Długosiodło_PL122</v>
      </c>
      <c r="P2838" s="193" t="s">
        <v>647</v>
      </c>
      <c r="Q2838" s="193" t="s">
        <v>416</v>
      </c>
      <c r="R2838" s="172">
        <v>0</v>
      </c>
      <c r="S2838" s="172" t="s">
        <v>80</v>
      </c>
    </row>
    <row r="2839" spans="13:19" s="133" customFormat="1" ht="12.75" hidden="1" x14ac:dyDescent="0.25">
      <c r="M2839" s="172" t="str">
        <f t="shared" si="88"/>
        <v>nie ubiegam sięMazowieckieDobre_PL129</v>
      </c>
      <c r="N2839" s="172" t="s">
        <v>527</v>
      </c>
      <c r="O2839" s="192" t="str">
        <f t="shared" si="87"/>
        <v>Dobre_PL129</v>
      </c>
      <c r="P2839" s="193" t="s">
        <v>649</v>
      </c>
      <c r="Q2839" s="193" t="s">
        <v>481</v>
      </c>
      <c r="R2839" s="172">
        <v>0</v>
      </c>
      <c r="S2839" s="172" t="s">
        <v>80</v>
      </c>
    </row>
    <row r="2840" spans="13:19" s="133" customFormat="1" ht="12.75" hidden="1" x14ac:dyDescent="0.25">
      <c r="M2840" s="172" t="str">
        <f t="shared" si="88"/>
        <v>nie ubiegam sięMazowieckieDomanice_PL122</v>
      </c>
      <c r="N2840" s="172" t="s">
        <v>527</v>
      </c>
      <c r="O2840" s="192" t="str">
        <f t="shared" si="87"/>
        <v>Domanice_PL122</v>
      </c>
      <c r="P2840" s="193" t="s">
        <v>647</v>
      </c>
      <c r="Q2840" s="193" t="s">
        <v>386</v>
      </c>
      <c r="R2840" s="172">
        <v>0</v>
      </c>
      <c r="S2840" s="172" t="s">
        <v>80</v>
      </c>
    </row>
    <row r="2841" spans="13:19" s="133" customFormat="1" ht="12.75" hidden="1" x14ac:dyDescent="0.25">
      <c r="M2841" s="172" t="str">
        <f t="shared" si="88"/>
        <v>nie ubiegam sięMazowieckieDrobin_PL121</v>
      </c>
      <c r="N2841" s="172" t="s">
        <v>527</v>
      </c>
      <c r="O2841" s="192" t="str">
        <f t="shared" si="87"/>
        <v>Drobin_PL121</v>
      </c>
      <c r="P2841" s="193" t="s">
        <v>646</v>
      </c>
      <c r="Q2841" s="193" t="s">
        <v>305</v>
      </c>
      <c r="R2841" s="172">
        <v>0</v>
      </c>
      <c r="S2841" s="172" t="s">
        <v>80</v>
      </c>
    </row>
    <row r="2842" spans="13:19" s="133" customFormat="1" ht="12.75" hidden="1" x14ac:dyDescent="0.25">
      <c r="M2842" s="172" t="str">
        <f t="shared" si="88"/>
        <v>nie ubiegam sięMazowieckieDzierzążnia_PL121</v>
      </c>
      <c r="N2842" s="172" t="s">
        <v>527</v>
      </c>
      <c r="O2842" s="192" t="str">
        <f t="shared" si="87"/>
        <v>Dzierzążnia_PL121</v>
      </c>
      <c r="P2842" s="193" t="s">
        <v>646</v>
      </c>
      <c r="Q2842" s="193" t="s">
        <v>319</v>
      </c>
      <c r="R2842" s="172">
        <v>0</v>
      </c>
      <c r="S2842" s="172" t="s">
        <v>80</v>
      </c>
    </row>
    <row r="2843" spans="13:19" s="133" customFormat="1" ht="12.75" hidden="1" x14ac:dyDescent="0.25">
      <c r="M2843" s="172" t="str">
        <f t="shared" si="88"/>
        <v>nie ubiegam sięMazowieckieDzierzgowo_PL121</v>
      </c>
      <c r="N2843" s="172" t="s">
        <v>527</v>
      </c>
      <c r="O2843" s="192" t="str">
        <f t="shared" si="87"/>
        <v>Dzierzgowo_PL121</v>
      </c>
      <c r="P2843" s="193" t="s">
        <v>646</v>
      </c>
      <c r="Q2843" s="193" t="s">
        <v>292</v>
      </c>
      <c r="R2843" s="172">
        <v>0</v>
      </c>
      <c r="S2843" s="172" t="s">
        <v>80</v>
      </c>
    </row>
    <row r="2844" spans="13:19" s="133" customFormat="1" ht="12.75" hidden="1" x14ac:dyDescent="0.25">
      <c r="M2844" s="172" t="str">
        <f t="shared" si="88"/>
        <v>nie ubiegam sięMazowieckieGarbatka-Letnisko_PL128</v>
      </c>
      <c r="N2844" s="172" t="s">
        <v>527</v>
      </c>
      <c r="O2844" s="192" t="str">
        <f t="shared" si="87"/>
        <v>Garbatka-Letnisko_PL128</v>
      </c>
      <c r="P2844" s="193" t="s">
        <v>648</v>
      </c>
      <c r="Q2844" s="193" t="s">
        <v>425</v>
      </c>
      <c r="R2844" s="172">
        <v>0</v>
      </c>
      <c r="S2844" s="172" t="s">
        <v>80</v>
      </c>
    </row>
    <row r="2845" spans="13:19" s="133" customFormat="1" ht="12.75" hidden="1" x14ac:dyDescent="0.25">
      <c r="M2845" s="172" t="str">
        <f t="shared" si="88"/>
        <v>nie ubiegam sięMazowieckieGarwolin_PL129</v>
      </c>
      <c r="N2845" s="172" t="s">
        <v>527</v>
      </c>
      <c r="O2845" s="192" t="str">
        <f t="shared" si="87"/>
        <v>Garwolin_PL129</v>
      </c>
      <c r="P2845" s="193" t="s">
        <v>649</v>
      </c>
      <c r="Q2845" s="193" t="s">
        <v>468</v>
      </c>
      <c r="R2845" s="172">
        <v>0</v>
      </c>
      <c r="S2845" s="172" t="s">
        <v>80</v>
      </c>
    </row>
    <row r="2846" spans="13:19" s="133" customFormat="1" ht="12.75" hidden="1" x14ac:dyDescent="0.25">
      <c r="M2846" s="172" t="str">
        <f t="shared" si="88"/>
        <v>nie ubiegam sięMazowieckieGąbin_PL121</v>
      </c>
      <c r="N2846" s="172" t="s">
        <v>527</v>
      </c>
      <c r="O2846" s="192" t="str">
        <f t="shared" si="87"/>
        <v>Gąbin_PL121</v>
      </c>
      <c r="P2846" s="193" t="s">
        <v>646</v>
      </c>
      <c r="Q2846" s="193" t="s">
        <v>306</v>
      </c>
      <c r="R2846" s="172">
        <v>0</v>
      </c>
      <c r="S2846" s="172" t="s">
        <v>80</v>
      </c>
    </row>
    <row r="2847" spans="13:19" s="133" customFormat="1" ht="12.75" hidden="1" x14ac:dyDescent="0.25">
      <c r="M2847" s="172" t="str">
        <f t="shared" si="88"/>
        <v>nie ubiegam sięMazowieckieGielniów_PL128</v>
      </c>
      <c r="N2847" s="172" t="s">
        <v>527</v>
      </c>
      <c r="O2847" s="192" t="str">
        <f t="shared" si="87"/>
        <v>Gielniów_PL128</v>
      </c>
      <c r="P2847" s="193" t="s">
        <v>648</v>
      </c>
      <c r="Q2847" s="193" t="s">
        <v>438</v>
      </c>
      <c r="R2847" s="172">
        <v>0</v>
      </c>
      <c r="S2847" s="172" t="s">
        <v>80</v>
      </c>
    </row>
    <row r="2848" spans="13:19" s="133" customFormat="1" ht="12.75" hidden="1" x14ac:dyDescent="0.25">
      <c r="M2848" s="172" t="str">
        <f t="shared" si="88"/>
        <v>nie ubiegam sięMazowieckieGlinojeck_PL121</v>
      </c>
      <c r="N2848" s="172" t="s">
        <v>527</v>
      </c>
      <c r="O2848" s="192" t="str">
        <f t="shared" si="87"/>
        <v>Glinojeck_PL121</v>
      </c>
      <c r="P2848" s="193" t="s">
        <v>646</v>
      </c>
      <c r="Q2848" s="193" t="s">
        <v>281</v>
      </c>
      <c r="R2848" s="172">
        <v>0</v>
      </c>
      <c r="S2848" s="172" t="s">
        <v>80</v>
      </c>
    </row>
    <row r="2849" spans="13:19" s="133" customFormat="1" ht="12.75" hidden="1" x14ac:dyDescent="0.25">
      <c r="M2849" s="172" t="str">
        <f t="shared" si="88"/>
        <v>nie ubiegam sięMazowieckieGłowaczów_PL128</v>
      </c>
      <c r="N2849" s="172" t="s">
        <v>527</v>
      </c>
      <c r="O2849" s="192" t="str">
        <f t="shared" si="87"/>
        <v>Głowaczów_PL128</v>
      </c>
      <c r="P2849" s="193" t="s">
        <v>648</v>
      </c>
      <c r="Q2849" s="193" t="s">
        <v>426</v>
      </c>
      <c r="R2849" s="172">
        <v>0</v>
      </c>
      <c r="S2849" s="172" t="s">
        <v>80</v>
      </c>
    </row>
    <row r="2850" spans="13:19" s="133" customFormat="1" ht="12.75" hidden="1" x14ac:dyDescent="0.25">
      <c r="M2850" s="172" t="str">
        <f t="shared" si="88"/>
        <v>nie ubiegam sięMazowieckieGniewoszów_PL128</v>
      </c>
      <c r="N2850" s="172" t="s">
        <v>527</v>
      </c>
      <c r="O2850" s="192" t="str">
        <f t="shared" si="87"/>
        <v>Gniewoszów_PL128</v>
      </c>
      <c r="P2850" s="193" t="s">
        <v>648</v>
      </c>
      <c r="Q2850" s="193" t="s">
        <v>427</v>
      </c>
      <c r="R2850" s="172">
        <v>0</v>
      </c>
      <c r="S2850" s="172" t="s">
        <v>80</v>
      </c>
    </row>
    <row r="2851" spans="13:19" s="133" customFormat="1" ht="12.75" hidden="1" x14ac:dyDescent="0.25">
      <c r="M2851" s="172" t="str">
        <f t="shared" si="88"/>
        <v>nie ubiegam sięMazowieckieGołymin-Ośrodek_PL121</v>
      </c>
      <c r="N2851" s="172" t="s">
        <v>527</v>
      </c>
      <c r="O2851" s="192" t="str">
        <f t="shared" si="87"/>
        <v>Gołymin-Ośrodek_PL121</v>
      </c>
      <c r="P2851" s="193" t="s">
        <v>646</v>
      </c>
      <c r="Q2851" s="193" t="s">
        <v>282</v>
      </c>
      <c r="R2851" s="172">
        <v>0</v>
      </c>
      <c r="S2851" s="172" t="s">
        <v>80</v>
      </c>
    </row>
    <row r="2852" spans="13:19" s="133" customFormat="1" ht="12.75" hidden="1" x14ac:dyDescent="0.25">
      <c r="M2852" s="172" t="str">
        <f t="shared" si="88"/>
        <v>nie ubiegam sięMazowieckieGostynin_PL121</v>
      </c>
      <c r="N2852" s="172" t="s">
        <v>527</v>
      </c>
      <c r="O2852" s="192" t="str">
        <f t="shared" si="87"/>
        <v>Gostynin_PL121</v>
      </c>
      <c r="P2852" s="193" t="s">
        <v>646</v>
      </c>
      <c r="Q2852" s="193" t="s">
        <v>288</v>
      </c>
      <c r="R2852" s="172">
        <v>0</v>
      </c>
      <c r="S2852" s="172" t="s">
        <v>80</v>
      </c>
    </row>
    <row r="2853" spans="13:19" s="133" customFormat="1" ht="12.75" hidden="1" x14ac:dyDescent="0.25">
      <c r="M2853" s="172" t="str">
        <f t="shared" si="88"/>
        <v>nie ubiegam sięMazowieckieGoszczyn_PL12A</v>
      </c>
      <c r="N2853" s="172" t="s">
        <v>527</v>
      </c>
      <c r="O2853" s="192" t="str">
        <f t="shared" si="87"/>
        <v>Goszczyn_PL12A</v>
      </c>
      <c r="P2853" s="193" t="s">
        <v>650</v>
      </c>
      <c r="Q2853" s="193" t="s">
        <v>506</v>
      </c>
      <c r="R2853" s="172">
        <v>0</v>
      </c>
      <c r="S2853" s="172" t="s">
        <v>80</v>
      </c>
    </row>
    <row r="2854" spans="13:19" s="133" customFormat="1" ht="12.75" hidden="1" x14ac:dyDescent="0.25">
      <c r="M2854" s="172" t="str">
        <f t="shared" si="88"/>
        <v>nie ubiegam sięMazowieckieGoworowo_PL122</v>
      </c>
      <c r="N2854" s="172" t="s">
        <v>527</v>
      </c>
      <c r="O2854" s="192" t="str">
        <f t="shared" si="87"/>
        <v>Goworowo_PL122</v>
      </c>
      <c r="P2854" s="193" t="s">
        <v>647</v>
      </c>
      <c r="Q2854" s="193" t="s">
        <v>356</v>
      </c>
      <c r="R2854" s="172">
        <v>0</v>
      </c>
      <c r="S2854" s="172" t="s">
        <v>80</v>
      </c>
    </row>
    <row r="2855" spans="13:19" s="133" customFormat="1" ht="12.75" hidden="1" x14ac:dyDescent="0.25">
      <c r="M2855" s="172" t="str">
        <f t="shared" si="88"/>
        <v>nie ubiegam sięMazowieckieGozdowo_PL121</v>
      </c>
      <c r="N2855" s="172" t="s">
        <v>527</v>
      </c>
      <c r="O2855" s="192" t="str">
        <f t="shared" si="87"/>
        <v>Gozdowo_PL121</v>
      </c>
      <c r="P2855" s="193" t="s">
        <v>646</v>
      </c>
      <c r="Q2855" s="193" t="s">
        <v>326</v>
      </c>
      <c r="R2855" s="172">
        <v>0</v>
      </c>
      <c r="S2855" s="172" t="s">
        <v>80</v>
      </c>
    </row>
    <row r="2856" spans="13:19" s="133" customFormat="1" ht="12.75" hidden="1" x14ac:dyDescent="0.25">
      <c r="M2856" s="172" t="str">
        <f t="shared" si="88"/>
        <v>nie ubiegam sięMazowieckieGóra Kalwaria_PL12A</v>
      </c>
      <c r="N2856" s="172" t="s">
        <v>527</v>
      </c>
      <c r="O2856" s="192" t="str">
        <f t="shared" si="87"/>
        <v>Góra Kalwaria_PL12A</v>
      </c>
      <c r="P2856" s="193" t="s">
        <v>650</v>
      </c>
      <c r="Q2856" s="193" t="s">
        <v>512</v>
      </c>
      <c r="R2856" s="172">
        <v>0</v>
      </c>
      <c r="S2856" s="172" t="s">
        <v>80</v>
      </c>
    </row>
    <row r="2857" spans="13:19" s="133" customFormat="1" ht="12.75" hidden="1" x14ac:dyDescent="0.25">
      <c r="M2857" s="172" t="str">
        <f t="shared" si="88"/>
        <v>nie ubiegam sięMazowieckieGórzno_PL129</v>
      </c>
      <c r="N2857" s="172" t="s">
        <v>527</v>
      </c>
      <c r="O2857" s="192" t="str">
        <f t="shared" si="87"/>
        <v>Górzno_PL129</v>
      </c>
      <c r="P2857" s="193" t="s">
        <v>649</v>
      </c>
      <c r="Q2857" s="193" t="s">
        <v>469</v>
      </c>
      <c r="R2857" s="172">
        <v>0</v>
      </c>
      <c r="S2857" s="172" t="s">
        <v>80</v>
      </c>
    </row>
    <row r="2858" spans="13:19" s="133" customFormat="1" ht="12.75" hidden="1" x14ac:dyDescent="0.25">
      <c r="M2858" s="172" t="str">
        <f t="shared" si="88"/>
        <v>nie ubiegam sięMazowieckieGózd_PL128</v>
      </c>
      <c r="N2858" s="172" t="s">
        <v>527</v>
      </c>
      <c r="O2858" s="192" t="str">
        <f t="shared" si="87"/>
        <v>Gózd_PL128</v>
      </c>
      <c r="P2858" s="193" t="s">
        <v>648</v>
      </c>
      <c r="Q2858" s="193" t="s">
        <v>445</v>
      </c>
      <c r="R2858" s="172">
        <v>0</v>
      </c>
      <c r="S2858" s="172" t="s">
        <v>80</v>
      </c>
    </row>
    <row r="2859" spans="13:19" s="133" customFormat="1" ht="12.75" hidden="1" x14ac:dyDescent="0.25">
      <c r="M2859" s="172" t="str">
        <f t="shared" si="88"/>
        <v>nie ubiegam sięMazowieckieGrabów nad Pilicą_PL128</v>
      </c>
      <c r="N2859" s="172" t="s">
        <v>527</v>
      </c>
      <c r="O2859" s="192" t="str">
        <f t="shared" si="87"/>
        <v>Grabów nad Pilicą_PL128</v>
      </c>
      <c r="P2859" s="193" t="s">
        <v>648</v>
      </c>
      <c r="Q2859" s="193" t="s">
        <v>428</v>
      </c>
      <c r="R2859" s="172">
        <v>0</v>
      </c>
      <c r="S2859" s="172" t="s">
        <v>80</v>
      </c>
    </row>
    <row r="2860" spans="13:19" s="133" customFormat="1" ht="12.75" hidden="1" x14ac:dyDescent="0.25">
      <c r="M2860" s="172" t="str">
        <f t="shared" si="88"/>
        <v>nie ubiegam sięMazowieckieGrębków_PL122</v>
      </c>
      <c r="N2860" s="172" t="s">
        <v>527</v>
      </c>
      <c r="O2860" s="192" t="str">
        <f t="shared" si="87"/>
        <v>Grębków_PL122</v>
      </c>
      <c r="P2860" s="193" t="s">
        <v>647</v>
      </c>
      <c r="Q2860" s="193" t="s">
        <v>407</v>
      </c>
      <c r="R2860" s="172">
        <v>0</v>
      </c>
      <c r="S2860" s="172" t="s">
        <v>80</v>
      </c>
    </row>
    <row r="2861" spans="13:19" s="133" customFormat="1" ht="12.75" hidden="1" x14ac:dyDescent="0.25">
      <c r="M2861" s="172" t="str">
        <f t="shared" si="88"/>
        <v>nie ubiegam sięMazowieckieGrudusk_PL121</v>
      </c>
      <c r="N2861" s="172" t="s">
        <v>527</v>
      </c>
      <c r="O2861" s="192" t="str">
        <f t="shared" si="87"/>
        <v>Grudusk_PL121</v>
      </c>
      <c r="P2861" s="193" t="s">
        <v>646</v>
      </c>
      <c r="Q2861" s="193" t="s">
        <v>283</v>
      </c>
      <c r="R2861" s="172">
        <v>0</v>
      </c>
      <c r="S2861" s="172" t="s">
        <v>80</v>
      </c>
    </row>
    <row r="2862" spans="13:19" s="133" customFormat="1" ht="12.75" hidden="1" x14ac:dyDescent="0.25">
      <c r="M2862" s="172" t="str">
        <f t="shared" si="88"/>
        <v>nie ubiegam sięMazowieckieGzy_PL122</v>
      </c>
      <c r="N2862" s="172" t="s">
        <v>527</v>
      </c>
      <c r="O2862" s="192" t="str">
        <f t="shared" si="87"/>
        <v>Gzy_PL122</v>
      </c>
      <c r="P2862" s="193" t="s">
        <v>647</v>
      </c>
      <c r="Q2862" s="193" t="s">
        <v>380</v>
      </c>
      <c r="R2862" s="172">
        <v>0</v>
      </c>
      <c r="S2862" s="172" t="s">
        <v>80</v>
      </c>
    </row>
    <row r="2863" spans="13:19" s="133" customFormat="1" ht="12.75" hidden="1" x14ac:dyDescent="0.25">
      <c r="M2863" s="172" t="str">
        <f t="shared" si="88"/>
        <v>nie ubiegam sięMazowieckieHalinów_PL129</v>
      </c>
      <c r="N2863" s="172" t="s">
        <v>527</v>
      </c>
      <c r="O2863" s="192" t="str">
        <f t="shared" si="87"/>
        <v>Halinów_PL129</v>
      </c>
      <c r="P2863" s="193" t="s">
        <v>649</v>
      </c>
      <c r="Q2863" s="193" t="s">
        <v>482</v>
      </c>
      <c r="R2863" s="172">
        <v>0</v>
      </c>
      <c r="S2863" s="172" t="s">
        <v>80</v>
      </c>
    </row>
    <row r="2864" spans="13:19" s="133" customFormat="1" ht="12.75" hidden="1" x14ac:dyDescent="0.25">
      <c r="M2864" s="172" t="str">
        <f t="shared" si="88"/>
        <v>nie ubiegam sięMazowieckieHuszlew_PL122</v>
      </c>
      <c r="N2864" s="172" t="s">
        <v>527</v>
      </c>
      <c r="O2864" s="192" t="str">
        <f t="shared" si="87"/>
        <v>Huszlew_PL122</v>
      </c>
      <c r="P2864" s="193" t="s">
        <v>647</v>
      </c>
      <c r="Q2864" s="193" t="s">
        <v>338</v>
      </c>
      <c r="R2864" s="172">
        <v>0</v>
      </c>
      <c r="S2864" s="172" t="s">
        <v>80</v>
      </c>
    </row>
    <row r="2865" spans="13:19" s="133" customFormat="1" ht="12.75" hidden="1" x14ac:dyDescent="0.25">
      <c r="M2865" s="172" t="str">
        <f t="shared" si="88"/>
        <v>nie ubiegam sięMazowieckieIłów_PL12A</v>
      </c>
      <c r="N2865" s="172" t="s">
        <v>527</v>
      </c>
      <c r="O2865" s="192" t="str">
        <f t="shared" si="87"/>
        <v>Iłów_PL12A</v>
      </c>
      <c r="P2865" s="193" t="s">
        <v>650</v>
      </c>
      <c r="Q2865" s="193" t="s">
        <v>517</v>
      </c>
      <c r="R2865" s="172">
        <v>0</v>
      </c>
      <c r="S2865" s="172" t="s">
        <v>80</v>
      </c>
    </row>
    <row r="2866" spans="13:19" s="133" customFormat="1" ht="12.75" hidden="1" x14ac:dyDescent="0.25">
      <c r="M2866" s="172" t="str">
        <f t="shared" si="88"/>
        <v>nie ubiegam sięMazowieckieIłża_PL128</v>
      </c>
      <c r="N2866" s="172" t="s">
        <v>527</v>
      </c>
      <c r="O2866" s="192" t="str">
        <f t="shared" si="87"/>
        <v>Iłża_PL128</v>
      </c>
      <c r="P2866" s="193" t="s">
        <v>648</v>
      </c>
      <c r="Q2866" s="193" t="s">
        <v>446</v>
      </c>
      <c r="R2866" s="172">
        <v>0</v>
      </c>
      <c r="S2866" s="172" t="s">
        <v>80</v>
      </c>
    </row>
    <row r="2867" spans="13:19" s="133" customFormat="1" ht="12.75" hidden="1" x14ac:dyDescent="0.25">
      <c r="M2867" s="172" t="str">
        <f t="shared" si="88"/>
        <v>nie ubiegam sięMazowieckieJabłonna Lacka_PL122</v>
      </c>
      <c r="N2867" s="172" t="s">
        <v>527</v>
      </c>
      <c r="O2867" s="192" t="str">
        <f t="shared" si="87"/>
        <v>Jabłonna Lacka_PL122</v>
      </c>
      <c r="P2867" s="193" t="s">
        <v>647</v>
      </c>
      <c r="Q2867" s="193" t="s">
        <v>401</v>
      </c>
      <c r="R2867" s="172">
        <v>0</v>
      </c>
      <c r="S2867" s="172" t="s">
        <v>80</v>
      </c>
    </row>
    <row r="2868" spans="13:19" s="133" customFormat="1" ht="12.75" hidden="1" x14ac:dyDescent="0.25">
      <c r="M2868" s="172" t="str">
        <f t="shared" si="88"/>
        <v>nie ubiegam sięMazowieckieJadów_PL129</v>
      </c>
      <c r="N2868" s="172" t="s">
        <v>527</v>
      </c>
      <c r="O2868" s="192" t="str">
        <f t="shared" si="87"/>
        <v>Jadów_PL129</v>
      </c>
      <c r="P2868" s="193" t="s">
        <v>649</v>
      </c>
      <c r="Q2868" s="193" t="s">
        <v>497</v>
      </c>
      <c r="R2868" s="172">
        <v>0</v>
      </c>
      <c r="S2868" s="172" t="s">
        <v>80</v>
      </c>
    </row>
    <row r="2869" spans="13:19" s="133" customFormat="1" ht="12.75" hidden="1" x14ac:dyDescent="0.25">
      <c r="M2869" s="172" t="str">
        <f t="shared" si="88"/>
        <v>nie ubiegam sięMazowieckieJaktorów_PL12A</v>
      </c>
      <c r="N2869" s="172" t="s">
        <v>527</v>
      </c>
      <c r="O2869" s="192" t="str">
        <f t="shared" si="87"/>
        <v>Jaktorów_PL12A</v>
      </c>
      <c r="P2869" s="193" t="s">
        <v>650</v>
      </c>
      <c r="Q2869" s="193" t="s">
        <v>501</v>
      </c>
      <c r="R2869" s="172">
        <v>0</v>
      </c>
      <c r="S2869" s="172" t="s">
        <v>80</v>
      </c>
    </row>
    <row r="2870" spans="13:19" s="133" customFormat="1" ht="12.75" hidden="1" x14ac:dyDescent="0.25">
      <c r="M2870" s="172" t="str">
        <f t="shared" si="88"/>
        <v>nie ubiegam sięMazowieckieJakubów_PL129</v>
      </c>
      <c r="N2870" s="172" t="s">
        <v>527</v>
      </c>
      <c r="O2870" s="192" t="str">
        <f t="shared" si="87"/>
        <v>Jakubów_PL129</v>
      </c>
      <c r="P2870" s="193" t="s">
        <v>649</v>
      </c>
      <c r="Q2870" s="193" t="s">
        <v>483</v>
      </c>
      <c r="R2870" s="172">
        <v>0</v>
      </c>
      <c r="S2870" s="172" t="s">
        <v>80</v>
      </c>
    </row>
    <row r="2871" spans="13:19" s="133" customFormat="1" ht="12.75" hidden="1" x14ac:dyDescent="0.25">
      <c r="M2871" s="172" t="str">
        <f t="shared" si="88"/>
        <v>nie ubiegam sięMazowieckieJasieniec_PL12A</v>
      </c>
      <c r="N2871" s="172" t="s">
        <v>527</v>
      </c>
      <c r="O2871" s="192" t="str">
        <f t="shared" si="87"/>
        <v>Jasieniec_PL12A</v>
      </c>
      <c r="P2871" s="193" t="s">
        <v>650</v>
      </c>
      <c r="Q2871" s="193" t="s">
        <v>507</v>
      </c>
      <c r="R2871" s="172">
        <v>0</v>
      </c>
      <c r="S2871" s="172" t="s">
        <v>80</v>
      </c>
    </row>
    <row r="2872" spans="13:19" s="133" customFormat="1" ht="12.75" hidden="1" x14ac:dyDescent="0.25">
      <c r="M2872" s="172" t="str">
        <f t="shared" si="88"/>
        <v>nie ubiegam sięMazowieckieJastrząb_PL128</v>
      </c>
      <c r="N2872" s="172" t="s">
        <v>527</v>
      </c>
      <c r="O2872" s="192" t="str">
        <f t="shared" si="87"/>
        <v>Jastrząb_PL128</v>
      </c>
      <c r="P2872" s="193" t="s">
        <v>648</v>
      </c>
      <c r="Q2872" s="193" t="s">
        <v>458</v>
      </c>
      <c r="R2872" s="172">
        <v>0</v>
      </c>
      <c r="S2872" s="172" t="s">
        <v>80</v>
      </c>
    </row>
    <row r="2873" spans="13:19" s="133" customFormat="1" ht="12.75" hidden="1" x14ac:dyDescent="0.25">
      <c r="M2873" s="172" t="str">
        <f t="shared" si="88"/>
        <v>nie ubiegam sięMazowieckieJastrzębia_PL128</v>
      </c>
      <c r="N2873" s="172" t="s">
        <v>527</v>
      </c>
      <c r="O2873" s="192" t="str">
        <f t="shared" si="87"/>
        <v>Jastrzębia_PL128</v>
      </c>
      <c r="P2873" s="193" t="s">
        <v>648</v>
      </c>
      <c r="Q2873" s="193" t="s">
        <v>447</v>
      </c>
      <c r="R2873" s="172">
        <v>0</v>
      </c>
      <c r="S2873" s="172" t="s">
        <v>80</v>
      </c>
    </row>
    <row r="2874" spans="13:19" s="133" customFormat="1" ht="12.75" hidden="1" x14ac:dyDescent="0.25">
      <c r="M2874" s="172" t="str">
        <f t="shared" si="88"/>
        <v>nie ubiegam sięMazowieckieJedlińsk_PL128</v>
      </c>
      <c r="N2874" s="172" t="s">
        <v>527</v>
      </c>
      <c r="O2874" s="192" t="str">
        <f t="shared" si="87"/>
        <v>Jedlińsk_PL128</v>
      </c>
      <c r="P2874" s="193" t="s">
        <v>648</v>
      </c>
      <c r="Q2874" s="193" t="s">
        <v>448</v>
      </c>
      <c r="R2874" s="172">
        <v>0</v>
      </c>
      <c r="S2874" s="172" t="s">
        <v>80</v>
      </c>
    </row>
    <row r="2875" spans="13:19" s="133" customFormat="1" ht="12.75" hidden="1" x14ac:dyDescent="0.25">
      <c r="M2875" s="172" t="str">
        <f t="shared" si="88"/>
        <v>nie ubiegam sięMazowieckieJedlnia-Letnisko_PL128</v>
      </c>
      <c r="N2875" s="172" t="s">
        <v>527</v>
      </c>
      <c r="O2875" s="192" t="str">
        <f t="shared" si="87"/>
        <v>Jedlnia-Letnisko_PL128</v>
      </c>
      <c r="P2875" s="193" t="s">
        <v>648</v>
      </c>
      <c r="Q2875" s="193" t="s">
        <v>449</v>
      </c>
      <c r="R2875" s="172">
        <v>0</v>
      </c>
      <c r="S2875" s="172" t="s">
        <v>80</v>
      </c>
    </row>
    <row r="2876" spans="13:19" s="133" customFormat="1" ht="12.75" hidden="1" x14ac:dyDescent="0.25">
      <c r="M2876" s="172" t="str">
        <f t="shared" si="88"/>
        <v>nie ubiegam sięMazowieckieJednorożec_PL122</v>
      </c>
      <c r="N2876" s="172" t="s">
        <v>527</v>
      </c>
      <c r="O2876" s="192" t="str">
        <f t="shared" si="87"/>
        <v>Jednorożec_PL122</v>
      </c>
      <c r="P2876" s="193" t="s">
        <v>647</v>
      </c>
      <c r="Q2876" s="193" t="s">
        <v>376</v>
      </c>
      <c r="R2876" s="172">
        <v>0</v>
      </c>
      <c r="S2876" s="172" t="s">
        <v>80</v>
      </c>
    </row>
    <row r="2877" spans="13:19" s="133" customFormat="1" ht="12.75" hidden="1" x14ac:dyDescent="0.25">
      <c r="M2877" s="172" t="str">
        <f t="shared" si="88"/>
        <v>nie ubiegam sięMazowieckieJoniec_PL121</v>
      </c>
      <c r="N2877" s="172" t="s">
        <v>527</v>
      </c>
      <c r="O2877" s="192" t="str">
        <f t="shared" si="87"/>
        <v>Joniec_PL121</v>
      </c>
      <c r="P2877" s="193" t="s">
        <v>646</v>
      </c>
      <c r="Q2877" s="193" t="s">
        <v>320</v>
      </c>
      <c r="R2877" s="172">
        <v>0</v>
      </c>
      <c r="S2877" s="172" t="s">
        <v>80</v>
      </c>
    </row>
    <row r="2878" spans="13:19" s="133" customFormat="1" ht="12.75" hidden="1" x14ac:dyDescent="0.25">
      <c r="M2878" s="172" t="str">
        <f t="shared" si="88"/>
        <v>nie ubiegam sięMazowieckieKadzidło_PL122</v>
      </c>
      <c r="N2878" s="172" t="s">
        <v>527</v>
      </c>
      <c r="O2878" s="192" t="str">
        <f t="shared" si="87"/>
        <v>Kadzidło_PL122</v>
      </c>
      <c r="P2878" s="193" t="s">
        <v>647</v>
      </c>
      <c r="Q2878" s="193" t="s">
        <v>357</v>
      </c>
      <c r="R2878" s="172">
        <v>0</v>
      </c>
      <c r="S2878" s="172" t="s">
        <v>80</v>
      </c>
    </row>
    <row r="2879" spans="13:19" s="133" customFormat="1" ht="12.75" hidden="1" x14ac:dyDescent="0.25">
      <c r="M2879" s="172" t="str">
        <f t="shared" si="88"/>
        <v>nie ubiegam sięMazowieckieKałuszyn_PL129</v>
      </c>
      <c r="N2879" s="172" t="s">
        <v>527</v>
      </c>
      <c r="O2879" s="192" t="str">
        <f t="shared" si="87"/>
        <v>Kałuszyn_PL129</v>
      </c>
      <c r="P2879" s="193" t="s">
        <v>649</v>
      </c>
      <c r="Q2879" s="193" t="s">
        <v>484</v>
      </c>
      <c r="R2879" s="172">
        <v>0</v>
      </c>
      <c r="S2879" s="172" t="s">
        <v>80</v>
      </c>
    </row>
    <row r="2880" spans="13:19" s="133" customFormat="1" ht="12.75" hidden="1" x14ac:dyDescent="0.25">
      <c r="M2880" s="172" t="str">
        <f t="shared" si="88"/>
        <v>nie ubiegam sięMazowieckieKampinos_PL12A</v>
      </c>
      <c r="N2880" s="172" t="s">
        <v>527</v>
      </c>
      <c r="O2880" s="192" t="str">
        <f t="shared" si="87"/>
        <v>Kampinos_PL12A</v>
      </c>
      <c r="P2880" s="193" t="s">
        <v>650</v>
      </c>
      <c r="Q2880" s="193" t="s">
        <v>522</v>
      </c>
      <c r="R2880" s="172">
        <v>0</v>
      </c>
      <c r="S2880" s="172" t="s">
        <v>80</v>
      </c>
    </row>
    <row r="2881" spans="13:19" s="133" customFormat="1" ht="12.75" hidden="1" x14ac:dyDescent="0.25">
      <c r="M2881" s="172" t="str">
        <f t="shared" si="88"/>
        <v>nie ubiegam sięMazowieckieKarniewo_PL122</v>
      </c>
      <c r="N2881" s="172" t="s">
        <v>527</v>
      </c>
      <c r="O2881" s="192" t="str">
        <f t="shared" si="87"/>
        <v>Karniewo_PL122</v>
      </c>
      <c r="P2881" s="193" t="s">
        <v>647</v>
      </c>
      <c r="Q2881" s="193" t="s">
        <v>345</v>
      </c>
      <c r="R2881" s="172">
        <v>0</v>
      </c>
      <c r="S2881" s="172" t="s">
        <v>80</v>
      </c>
    </row>
    <row r="2882" spans="13:19" s="133" customFormat="1" ht="12.75" hidden="1" x14ac:dyDescent="0.25">
      <c r="M2882" s="172" t="str">
        <f t="shared" si="88"/>
        <v>nie ubiegam sięMazowieckieKazanów_PL128</v>
      </c>
      <c r="N2882" s="172" t="s">
        <v>527</v>
      </c>
      <c r="O2882" s="192" t="str">
        <f t="shared" si="87"/>
        <v>Kazanów_PL128</v>
      </c>
      <c r="P2882" s="193" t="s">
        <v>648</v>
      </c>
      <c r="Q2882" s="193" t="s">
        <v>461</v>
      </c>
      <c r="R2882" s="172">
        <v>0</v>
      </c>
      <c r="S2882" s="172" t="s">
        <v>80</v>
      </c>
    </row>
    <row r="2883" spans="13:19" s="133" customFormat="1" ht="12.75" hidden="1" x14ac:dyDescent="0.25">
      <c r="M2883" s="172" t="str">
        <f t="shared" si="88"/>
        <v>nie ubiegam sięMazowieckieKlembów_PL129</v>
      </c>
      <c r="N2883" s="172" t="s">
        <v>527</v>
      </c>
      <c r="O2883" s="192" t="str">
        <f t="shared" si="87"/>
        <v>Klembów_PL129</v>
      </c>
      <c r="P2883" s="193" t="s">
        <v>649</v>
      </c>
      <c r="Q2883" s="193" t="s">
        <v>498</v>
      </c>
      <c r="R2883" s="172">
        <v>0</v>
      </c>
      <c r="S2883" s="172" t="s">
        <v>80</v>
      </c>
    </row>
    <row r="2884" spans="13:19" s="133" customFormat="1" ht="12.75" hidden="1" x14ac:dyDescent="0.25">
      <c r="M2884" s="172" t="str">
        <f t="shared" si="88"/>
        <v>nie ubiegam sięMazowieckieKlwów_PL128</v>
      </c>
      <c r="N2884" s="172" t="s">
        <v>527</v>
      </c>
      <c r="O2884" s="192" t="str">
        <f t="shared" si="87"/>
        <v>Klwów_PL128</v>
      </c>
      <c r="P2884" s="193" t="s">
        <v>648</v>
      </c>
      <c r="Q2884" s="193" t="s">
        <v>439</v>
      </c>
      <c r="R2884" s="172">
        <v>0</v>
      </c>
      <c r="S2884" s="172" t="s">
        <v>80</v>
      </c>
    </row>
    <row r="2885" spans="13:19" s="133" customFormat="1" ht="12.75" hidden="1" x14ac:dyDescent="0.25">
      <c r="M2885" s="172" t="str">
        <f t="shared" si="88"/>
        <v>nie ubiegam sięMazowieckieKołbiel_PL129</v>
      </c>
      <c r="N2885" s="172" t="s">
        <v>527</v>
      </c>
      <c r="O2885" s="192" t="str">
        <f t="shared" ref="O2885:O2948" si="89">Q2885&amp;P2885</f>
        <v>Kołbiel_PL129</v>
      </c>
      <c r="P2885" s="193" t="s">
        <v>649</v>
      </c>
      <c r="Q2885" s="193" t="s">
        <v>492</v>
      </c>
      <c r="R2885" s="172">
        <v>0</v>
      </c>
      <c r="S2885" s="172" t="s">
        <v>80</v>
      </c>
    </row>
    <row r="2886" spans="13:19" s="133" customFormat="1" ht="12.75" hidden="1" x14ac:dyDescent="0.25">
      <c r="M2886" s="172" t="str">
        <f t="shared" ref="M2886:M2949" si="90">S2886&amp;N2886&amp;O2886</f>
        <v>nie ubiegam sięMazowieckieKorczew_PL122</v>
      </c>
      <c r="N2886" s="172" t="s">
        <v>527</v>
      </c>
      <c r="O2886" s="192" t="str">
        <f t="shared" si="89"/>
        <v>Korczew_PL122</v>
      </c>
      <c r="P2886" s="193" t="s">
        <v>647</v>
      </c>
      <c r="Q2886" s="193" t="s">
        <v>387</v>
      </c>
      <c r="R2886" s="172">
        <v>0</v>
      </c>
      <c r="S2886" s="172" t="s">
        <v>80</v>
      </c>
    </row>
    <row r="2887" spans="13:19" s="133" customFormat="1" ht="12.75" hidden="1" x14ac:dyDescent="0.25">
      <c r="M2887" s="172" t="str">
        <f t="shared" si="90"/>
        <v>nie ubiegam sięMazowieckieKorytnica_PL122</v>
      </c>
      <c r="N2887" s="172" t="s">
        <v>527</v>
      </c>
      <c r="O2887" s="192" t="str">
        <f t="shared" si="89"/>
        <v>Korytnica_PL122</v>
      </c>
      <c r="P2887" s="193" t="s">
        <v>647</v>
      </c>
      <c r="Q2887" s="193" t="s">
        <v>408</v>
      </c>
      <c r="R2887" s="172">
        <v>0</v>
      </c>
      <c r="S2887" s="172" t="s">
        <v>80</v>
      </c>
    </row>
    <row r="2888" spans="13:19" s="133" customFormat="1" ht="12.75" hidden="1" x14ac:dyDescent="0.25">
      <c r="M2888" s="172" t="str">
        <f t="shared" si="90"/>
        <v>nie ubiegam sięMazowieckieKosów Lacki_PL122</v>
      </c>
      <c r="N2888" s="172" t="s">
        <v>527</v>
      </c>
      <c r="O2888" s="192" t="str">
        <f t="shared" si="89"/>
        <v>Kosów Lacki_PL122</v>
      </c>
      <c r="P2888" s="193" t="s">
        <v>647</v>
      </c>
      <c r="Q2888" s="193" t="s">
        <v>402</v>
      </c>
      <c r="R2888" s="172">
        <v>0</v>
      </c>
      <c r="S2888" s="172" t="s">
        <v>80</v>
      </c>
    </row>
    <row r="2889" spans="13:19" s="133" customFormat="1" ht="12.75" hidden="1" x14ac:dyDescent="0.25">
      <c r="M2889" s="172" t="str">
        <f t="shared" si="90"/>
        <v>nie ubiegam sięMazowieckieKotuń_PL122</v>
      </c>
      <c r="N2889" s="172" t="s">
        <v>527</v>
      </c>
      <c r="O2889" s="192" t="str">
        <f t="shared" si="89"/>
        <v>Kotuń_PL122</v>
      </c>
      <c r="P2889" s="193" t="s">
        <v>647</v>
      </c>
      <c r="Q2889" s="193" t="s">
        <v>388</v>
      </c>
      <c r="R2889" s="172">
        <v>0</v>
      </c>
      <c r="S2889" s="172" t="s">
        <v>80</v>
      </c>
    </row>
    <row r="2890" spans="13:19" s="133" customFormat="1" ht="12.75" hidden="1" x14ac:dyDescent="0.25">
      <c r="M2890" s="172" t="str">
        <f t="shared" si="90"/>
        <v>nie ubiegam sięMazowieckieKowala_PL128</v>
      </c>
      <c r="N2890" s="172" t="s">
        <v>527</v>
      </c>
      <c r="O2890" s="192" t="str">
        <f t="shared" si="89"/>
        <v>Kowala_PL128</v>
      </c>
      <c r="P2890" s="193" t="s">
        <v>648</v>
      </c>
      <c r="Q2890" s="193" t="s">
        <v>450</v>
      </c>
      <c r="R2890" s="172">
        <v>0</v>
      </c>
      <c r="S2890" s="172" t="s">
        <v>80</v>
      </c>
    </row>
    <row r="2891" spans="13:19" s="133" customFormat="1" ht="12.75" hidden="1" x14ac:dyDescent="0.25">
      <c r="M2891" s="172" t="str">
        <f t="shared" si="90"/>
        <v>nie ubiegam sięMazowieckieKrasne_PL122</v>
      </c>
      <c r="N2891" s="172" t="s">
        <v>527</v>
      </c>
      <c r="O2891" s="192" t="str">
        <f t="shared" si="89"/>
        <v>Krasne_PL122</v>
      </c>
      <c r="P2891" s="193" t="s">
        <v>647</v>
      </c>
      <c r="Q2891" s="193" t="s">
        <v>377</v>
      </c>
      <c r="R2891" s="172">
        <v>0</v>
      </c>
      <c r="S2891" s="172" t="s">
        <v>80</v>
      </c>
    </row>
    <row r="2892" spans="13:19" s="133" customFormat="1" ht="12.75" hidden="1" x14ac:dyDescent="0.25">
      <c r="M2892" s="172" t="str">
        <f t="shared" si="90"/>
        <v>nie ubiegam sięMazowieckieKrasnosielc_PL122</v>
      </c>
      <c r="N2892" s="172" t="s">
        <v>527</v>
      </c>
      <c r="O2892" s="192" t="str">
        <f t="shared" si="89"/>
        <v>Krasnosielc_PL122</v>
      </c>
      <c r="P2892" s="193" t="s">
        <v>647</v>
      </c>
      <c r="Q2892" s="193" t="s">
        <v>346</v>
      </c>
      <c r="R2892" s="172">
        <v>0</v>
      </c>
      <c r="S2892" s="172" t="s">
        <v>80</v>
      </c>
    </row>
    <row r="2893" spans="13:19" s="133" customFormat="1" ht="12.75" hidden="1" x14ac:dyDescent="0.25">
      <c r="M2893" s="172" t="str">
        <f t="shared" si="90"/>
        <v>nie ubiegam sięMazowieckieKrzynowłoga Mała_PL122</v>
      </c>
      <c r="N2893" s="172" t="s">
        <v>527</v>
      </c>
      <c r="O2893" s="192" t="str">
        <f t="shared" si="89"/>
        <v>Krzynowłoga Mała_PL122</v>
      </c>
      <c r="P2893" s="193" t="s">
        <v>647</v>
      </c>
      <c r="Q2893" s="193" t="s">
        <v>378</v>
      </c>
      <c r="R2893" s="172">
        <v>0</v>
      </c>
      <c r="S2893" s="172" t="s">
        <v>80</v>
      </c>
    </row>
    <row r="2894" spans="13:19" s="133" customFormat="1" ht="12.75" hidden="1" x14ac:dyDescent="0.25">
      <c r="M2894" s="172" t="str">
        <f t="shared" si="90"/>
        <v>nie ubiegam sięMazowieckieKuczbork-Osada_PL121</v>
      </c>
      <c r="N2894" s="172" t="s">
        <v>527</v>
      </c>
      <c r="O2894" s="192" t="str">
        <f t="shared" si="89"/>
        <v>Kuczbork-Osada_PL121</v>
      </c>
      <c r="P2894" s="193" t="s">
        <v>646</v>
      </c>
      <c r="Q2894" s="193" t="s">
        <v>333</v>
      </c>
      <c r="R2894" s="172">
        <v>0</v>
      </c>
      <c r="S2894" s="172" t="s">
        <v>80</v>
      </c>
    </row>
    <row r="2895" spans="13:19" s="133" customFormat="1" ht="12.75" hidden="1" x14ac:dyDescent="0.25">
      <c r="M2895" s="172" t="str">
        <f t="shared" si="90"/>
        <v>nie ubiegam sięMazowieckieLatowicz_PL129</v>
      </c>
      <c r="N2895" s="172" t="s">
        <v>527</v>
      </c>
      <c r="O2895" s="192" t="str">
        <f t="shared" si="89"/>
        <v>Latowicz_PL129</v>
      </c>
      <c r="P2895" s="193" t="s">
        <v>649</v>
      </c>
      <c r="Q2895" s="193" t="s">
        <v>485</v>
      </c>
      <c r="R2895" s="172">
        <v>0</v>
      </c>
      <c r="S2895" s="172" t="s">
        <v>80</v>
      </c>
    </row>
    <row r="2896" spans="13:19" s="133" customFormat="1" ht="12.75" hidden="1" x14ac:dyDescent="0.25">
      <c r="M2896" s="172" t="str">
        <f t="shared" si="90"/>
        <v>nie ubiegam sięMazowieckieLelis_PL122</v>
      </c>
      <c r="N2896" s="172" t="s">
        <v>527</v>
      </c>
      <c r="O2896" s="192" t="str">
        <f t="shared" si="89"/>
        <v>Lelis_PL122</v>
      </c>
      <c r="P2896" s="193" t="s">
        <v>647</v>
      </c>
      <c r="Q2896" s="193" t="s">
        <v>358</v>
      </c>
      <c r="R2896" s="172">
        <v>0</v>
      </c>
      <c r="S2896" s="172" t="s">
        <v>80</v>
      </c>
    </row>
    <row r="2897" spans="13:19" s="133" customFormat="1" ht="12.75" hidden="1" x14ac:dyDescent="0.25">
      <c r="M2897" s="172" t="str">
        <f t="shared" si="90"/>
        <v>nie ubiegam sięMazowieckieLeoncin_PL129</v>
      </c>
      <c r="N2897" s="172" t="s">
        <v>527</v>
      </c>
      <c r="O2897" s="192" t="str">
        <f t="shared" si="89"/>
        <v>Leoncin_PL129</v>
      </c>
      <c r="P2897" s="193" t="s">
        <v>649</v>
      </c>
      <c r="Q2897" s="193" t="s">
        <v>490</v>
      </c>
      <c r="R2897" s="172">
        <v>0</v>
      </c>
      <c r="S2897" s="172" t="s">
        <v>80</v>
      </c>
    </row>
    <row r="2898" spans="13:19" s="133" customFormat="1" ht="12.75" hidden="1" x14ac:dyDescent="0.25">
      <c r="M2898" s="172" t="str">
        <f t="shared" si="90"/>
        <v>nie ubiegam sięMazowieckieLeszno_PL12A</v>
      </c>
      <c r="N2898" s="172" t="s">
        <v>527</v>
      </c>
      <c r="O2898" s="192" t="str">
        <f t="shared" si="89"/>
        <v>Leszno_PL12A</v>
      </c>
      <c r="P2898" s="193" t="s">
        <v>650</v>
      </c>
      <c r="Q2898" s="193" t="s">
        <v>523</v>
      </c>
      <c r="R2898" s="172">
        <v>0</v>
      </c>
      <c r="S2898" s="172" t="s">
        <v>80</v>
      </c>
    </row>
    <row r="2899" spans="13:19" s="133" customFormat="1" ht="12.75" hidden="1" x14ac:dyDescent="0.25">
      <c r="M2899" s="172" t="str">
        <f t="shared" si="90"/>
        <v>nie ubiegam sięMazowieckieLesznowola_PL12A</v>
      </c>
      <c r="N2899" s="172" t="s">
        <v>527</v>
      </c>
      <c r="O2899" s="192" t="str">
        <f t="shared" si="89"/>
        <v>Lesznowola_PL12A</v>
      </c>
      <c r="P2899" s="193" t="s">
        <v>650</v>
      </c>
      <c r="Q2899" s="193" t="s">
        <v>513</v>
      </c>
      <c r="R2899" s="172">
        <v>0</v>
      </c>
      <c r="S2899" s="172" t="s">
        <v>80</v>
      </c>
    </row>
    <row r="2900" spans="13:19" s="133" customFormat="1" ht="12.75" hidden="1" x14ac:dyDescent="0.25">
      <c r="M2900" s="172" t="str">
        <f t="shared" si="90"/>
        <v>nie ubiegam sięMazowieckieLipowiec Kościelny_PL121</v>
      </c>
      <c r="N2900" s="172" t="s">
        <v>527</v>
      </c>
      <c r="O2900" s="192" t="str">
        <f t="shared" si="89"/>
        <v>Lipowiec Kościelny_PL121</v>
      </c>
      <c r="P2900" s="193" t="s">
        <v>646</v>
      </c>
      <c r="Q2900" s="193" t="s">
        <v>293</v>
      </c>
      <c r="R2900" s="172">
        <v>0</v>
      </c>
      <c r="S2900" s="172" t="s">
        <v>80</v>
      </c>
    </row>
    <row r="2901" spans="13:19" s="133" customFormat="1" ht="12.75" hidden="1" x14ac:dyDescent="0.25">
      <c r="M2901" s="172" t="str">
        <f t="shared" si="90"/>
        <v>nie ubiegam sięMazowieckieLipsko_PL128</v>
      </c>
      <c r="N2901" s="172" t="s">
        <v>527</v>
      </c>
      <c r="O2901" s="192" t="str">
        <f t="shared" si="89"/>
        <v>Lipsko_PL128</v>
      </c>
      <c r="P2901" s="193" t="s">
        <v>648</v>
      </c>
      <c r="Q2901" s="193" t="s">
        <v>433</v>
      </c>
      <c r="R2901" s="172">
        <v>0</v>
      </c>
      <c r="S2901" s="172" t="s">
        <v>80</v>
      </c>
    </row>
    <row r="2902" spans="13:19" s="133" customFormat="1" ht="12.75" hidden="1" x14ac:dyDescent="0.25">
      <c r="M2902" s="172" t="str">
        <f t="shared" si="90"/>
        <v>nie ubiegam sięMazowieckieLiw_PL122</v>
      </c>
      <c r="N2902" s="172" t="s">
        <v>527</v>
      </c>
      <c r="O2902" s="192" t="str">
        <f t="shared" si="89"/>
        <v>Liw_PL122</v>
      </c>
      <c r="P2902" s="193" t="s">
        <v>647</v>
      </c>
      <c r="Q2902" s="193" t="s">
        <v>409</v>
      </c>
      <c r="R2902" s="172">
        <v>0</v>
      </c>
      <c r="S2902" s="172" t="s">
        <v>80</v>
      </c>
    </row>
    <row r="2903" spans="13:19" s="133" customFormat="1" ht="12.75" hidden="1" x14ac:dyDescent="0.25">
      <c r="M2903" s="172" t="str">
        <f t="shared" si="90"/>
        <v>nie ubiegam sięMazowieckieLubowidz_PL121</v>
      </c>
      <c r="N2903" s="172" t="s">
        <v>527</v>
      </c>
      <c r="O2903" s="192" t="str">
        <f t="shared" si="89"/>
        <v>Lubowidz_PL121</v>
      </c>
      <c r="P2903" s="193" t="s">
        <v>646</v>
      </c>
      <c r="Q2903" s="193" t="s">
        <v>334</v>
      </c>
      <c r="R2903" s="172">
        <v>0</v>
      </c>
      <c r="S2903" s="172" t="s">
        <v>80</v>
      </c>
    </row>
    <row r="2904" spans="13:19" s="133" customFormat="1" ht="12.75" hidden="1" x14ac:dyDescent="0.25">
      <c r="M2904" s="172" t="str">
        <f t="shared" si="90"/>
        <v>nie ubiegam sięMazowieckieLutocin_PL121</v>
      </c>
      <c r="N2904" s="172" t="s">
        <v>527</v>
      </c>
      <c r="O2904" s="192" t="str">
        <f t="shared" si="89"/>
        <v>Lutocin_PL121</v>
      </c>
      <c r="P2904" s="193" t="s">
        <v>646</v>
      </c>
      <c r="Q2904" s="193" t="s">
        <v>335</v>
      </c>
      <c r="R2904" s="172">
        <v>0</v>
      </c>
      <c r="S2904" s="172" t="s">
        <v>80</v>
      </c>
    </row>
    <row r="2905" spans="13:19" s="133" customFormat="1" ht="12.75" hidden="1" x14ac:dyDescent="0.25">
      <c r="M2905" s="172" t="str">
        <f t="shared" si="90"/>
        <v>nie ubiegam sięMazowieckieŁaskarzew_PL129</v>
      </c>
      <c r="N2905" s="172" t="s">
        <v>527</v>
      </c>
      <c r="O2905" s="192" t="str">
        <f t="shared" si="89"/>
        <v>Łaskarzew_PL129</v>
      </c>
      <c r="P2905" s="193" t="s">
        <v>649</v>
      </c>
      <c r="Q2905" s="193" t="s">
        <v>466</v>
      </c>
      <c r="R2905" s="172">
        <v>0</v>
      </c>
      <c r="S2905" s="172" t="s">
        <v>80</v>
      </c>
    </row>
    <row r="2906" spans="13:19" s="133" customFormat="1" ht="12.75" hidden="1" x14ac:dyDescent="0.25">
      <c r="M2906" s="172" t="str">
        <f t="shared" si="90"/>
        <v>nie ubiegam sięMazowieckieŁaskarzew_PL129</v>
      </c>
      <c r="N2906" s="172" t="s">
        <v>527</v>
      </c>
      <c r="O2906" s="192" t="str">
        <f t="shared" si="89"/>
        <v>Łaskarzew_PL129</v>
      </c>
      <c r="P2906" s="193" t="s">
        <v>649</v>
      </c>
      <c r="Q2906" s="193" t="s">
        <v>466</v>
      </c>
      <c r="R2906" s="172">
        <v>0</v>
      </c>
      <c r="S2906" s="172" t="s">
        <v>80</v>
      </c>
    </row>
    <row r="2907" spans="13:19" s="133" customFormat="1" ht="12.75" hidden="1" x14ac:dyDescent="0.25">
      <c r="M2907" s="172" t="str">
        <f t="shared" si="90"/>
        <v>nie ubiegam sięMazowieckieŁąck_PL121</v>
      </c>
      <c r="N2907" s="172" t="s">
        <v>527</v>
      </c>
      <c r="O2907" s="192" t="str">
        <f t="shared" si="89"/>
        <v>Łąck_PL121</v>
      </c>
      <c r="P2907" s="193" t="s">
        <v>646</v>
      </c>
      <c r="Q2907" s="193" t="s">
        <v>307</v>
      </c>
      <c r="R2907" s="172">
        <v>0</v>
      </c>
      <c r="S2907" s="172" t="s">
        <v>80</v>
      </c>
    </row>
    <row r="2908" spans="13:19" s="133" customFormat="1" ht="12.75" hidden="1" x14ac:dyDescent="0.25">
      <c r="M2908" s="172" t="str">
        <f t="shared" si="90"/>
        <v>nie ubiegam sięMazowieckieŁochów_PL122</v>
      </c>
      <c r="N2908" s="172" t="s">
        <v>527</v>
      </c>
      <c r="O2908" s="192" t="str">
        <f t="shared" si="89"/>
        <v>Łochów_PL122</v>
      </c>
      <c r="P2908" s="193" t="s">
        <v>647</v>
      </c>
      <c r="Q2908" s="193" t="s">
        <v>410</v>
      </c>
      <c r="R2908" s="172">
        <v>0</v>
      </c>
      <c r="S2908" s="172" t="s">
        <v>80</v>
      </c>
    </row>
    <row r="2909" spans="13:19" s="133" customFormat="1" ht="12.75" hidden="1" x14ac:dyDescent="0.25">
      <c r="M2909" s="172" t="str">
        <f t="shared" si="90"/>
        <v>nie ubiegam sięMazowieckieŁosice_PL122</v>
      </c>
      <c r="N2909" s="172" t="s">
        <v>527</v>
      </c>
      <c r="O2909" s="192" t="str">
        <f t="shared" si="89"/>
        <v>Łosice_PL122</v>
      </c>
      <c r="P2909" s="193" t="s">
        <v>647</v>
      </c>
      <c r="Q2909" s="193" t="s">
        <v>339</v>
      </c>
      <c r="R2909" s="172">
        <v>0</v>
      </c>
      <c r="S2909" s="172" t="s">
        <v>80</v>
      </c>
    </row>
    <row r="2910" spans="13:19" s="133" customFormat="1" ht="12.75" hidden="1" x14ac:dyDescent="0.25">
      <c r="M2910" s="172" t="str">
        <f t="shared" si="90"/>
        <v>nie ubiegam sięMazowieckieŁyse_PL122</v>
      </c>
      <c r="N2910" s="172" t="s">
        <v>527</v>
      </c>
      <c r="O2910" s="192" t="str">
        <f t="shared" si="89"/>
        <v>Łyse_PL122</v>
      </c>
      <c r="P2910" s="193" t="s">
        <v>647</v>
      </c>
      <c r="Q2910" s="193" t="s">
        <v>359</v>
      </c>
      <c r="R2910" s="172">
        <v>0</v>
      </c>
      <c r="S2910" s="172" t="s">
        <v>80</v>
      </c>
    </row>
    <row r="2911" spans="13:19" s="133" customFormat="1" ht="12.75" hidden="1" x14ac:dyDescent="0.25">
      <c r="M2911" s="172" t="str">
        <f t="shared" si="90"/>
        <v>nie ubiegam sięMazowieckieMaciejowice_PL129</v>
      </c>
      <c r="N2911" s="172" t="s">
        <v>527</v>
      </c>
      <c r="O2911" s="192" t="str">
        <f t="shared" si="89"/>
        <v>Maciejowice_PL129</v>
      </c>
      <c r="P2911" s="193" t="s">
        <v>649</v>
      </c>
      <c r="Q2911" s="193" t="s">
        <v>470</v>
      </c>
      <c r="R2911" s="172">
        <v>0</v>
      </c>
      <c r="S2911" s="172" t="s">
        <v>80</v>
      </c>
    </row>
    <row r="2912" spans="13:19" s="133" customFormat="1" ht="12.75" hidden="1" x14ac:dyDescent="0.25">
      <c r="M2912" s="172" t="str">
        <f t="shared" si="90"/>
        <v>nie ubiegam sięMazowieckieMagnuszew_PL128</v>
      </c>
      <c r="N2912" s="172" t="s">
        <v>527</v>
      </c>
      <c r="O2912" s="192" t="str">
        <f t="shared" si="89"/>
        <v>Magnuszew_PL128</v>
      </c>
      <c r="P2912" s="193" t="s">
        <v>648</v>
      </c>
      <c r="Q2912" s="193" t="s">
        <v>429</v>
      </c>
      <c r="R2912" s="172">
        <v>0</v>
      </c>
      <c r="S2912" s="172" t="s">
        <v>80</v>
      </c>
    </row>
    <row r="2913" spans="13:19" s="133" customFormat="1" ht="12.75" hidden="1" x14ac:dyDescent="0.25">
      <c r="M2913" s="172" t="str">
        <f t="shared" si="90"/>
        <v>nie ubiegam sięMazowieckieMała Wieś_PL121</v>
      </c>
      <c r="N2913" s="172" t="s">
        <v>527</v>
      </c>
      <c r="O2913" s="192" t="str">
        <f t="shared" si="89"/>
        <v>Mała Wieś_PL121</v>
      </c>
      <c r="P2913" s="193" t="s">
        <v>646</v>
      </c>
      <c r="Q2913" s="193" t="s">
        <v>308</v>
      </c>
      <c r="R2913" s="172">
        <v>0</v>
      </c>
      <c r="S2913" s="172" t="s">
        <v>80</v>
      </c>
    </row>
    <row r="2914" spans="13:19" s="133" customFormat="1" ht="12.75" hidden="1" x14ac:dyDescent="0.25">
      <c r="M2914" s="172" t="str">
        <f t="shared" si="90"/>
        <v>nie ubiegam sięMazowieckieMałkinia Górna_PL122</v>
      </c>
      <c r="N2914" s="172" t="s">
        <v>527</v>
      </c>
      <c r="O2914" s="192" t="str">
        <f t="shared" si="89"/>
        <v>Małkinia Górna_PL122</v>
      </c>
      <c r="P2914" s="193" t="s">
        <v>647</v>
      </c>
      <c r="Q2914" s="193" t="s">
        <v>367</v>
      </c>
      <c r="R2914" s="172">
        <v>0</v>
      </c>
      <c r="S2914" s="172" t="s">
        <v>80</v>
      </c>
    </row>
    <row r="2915" spans="13:19" s="133" customFormat="1" ht="12.75" hidden="1" x14ac:dyDescent="0.25">
      <c r="M2915" s="172" t="str">
        <f t="shared" si="90"/>
        <v>nie ubiegam sięMazowieckieMiastków Kościelny_PL129</v>
      </c>
      <c r="N2915" s="172" t="s">
        <v>527</v>
      </c>
      <c r="O2915" s="192" t="str">
        <f t="shared" si="89"/>
        <v>Miastków Kościelny_PL129</v>
      </c>
      <c r="P2915" s="193" t="s">
        <v>649</v>
      </c>
      <c r="Q2915" s="193" t="s">
        <v>471</v>
      </c>
      <c r="R2915" s="172">
        <v>0</v>
      </c>
      <c r="S2915" s="172" t="s">
        <v>80</v>
      </c>
    </row>
    <row r="2916" spans="13:19" s="133" customFormat="1" ht="12.75" hidden="1" x14ac:dyDescent="0.25">
      <c r="M2916" s="172" t="str">
        <f t="shared" si="90"/>
        <v>nie ubiegam sięMazowieckieMiedzna_PL122</v>
      </c>
      <c r="N2916" s="172" t="s">
        <v>527</v>
      </c>
      <c r="O2916" s="192" t="str">
        <f t="shared" si="89"/>
        <v>Miedzna_PL122</v>
      </c>
      <c r="P2916" s="193" t="s">
        <v>647</v>
      </c>
      <c r="Q2916" s="193" t="s">
        <v>411</v>
      </c>
      <c r="R2916" s="172">
        <v>0</v>
      </c>
      <c r="S2916" s="172" t="s">
        <v>80</v>
      </c>
    </row>
    <row r="2917" spans="13:19" s="133" customFormat="1" ht="12.75" hidden="1" x14ac:dyDescent="0.25">
      <c r="M2917" s="172" t="str">
        <f t="shared" si="90"/>
        <v>nie ubiegam sięMazowieckieMirów_PL128</v>
      </c>
      <c r="N2917" s="172" t="s">
        <v>527</v>
      </c>
      <c r="O2917" s="192" t="str">
        <f t="shared" si="89"/>
        <v>Mirów_PL128</v>
      </c>
      <c r="P2917" s="193" t="s">
        <v>648</v>
      </c>
      <c r="Q2917" s="193" t="s">
        <v>459</v>
      </c>
      <c r="R2917" s="172">
        <v>0</v>
      </c>
      <c r="S2917" s="172" t="s">
        <v>80</v>
      </c>
    </row>
    <row r="2918" spans="13:19" s="133" customFormat="1" ht="12.75" hidden="1" x14ac:dyDescent="0.25">
      <c r="M2918" s="172" t="str">
        <f t="shared" si="90"/>
        <v>nie ubiegam sięMazowieckieMłodzieszyn_PL12A</v>
      </c>
      <c r="N2918" s="172" t="s">
        <v>527</v>
      </c>
      <c r="O2918" s="192" t="str">
        <f t="shared" si="89"/>
        <v>Młodzieszyn_PL12A</v>
      </c>
      <c r="P2918" s="193" t="s">
        <v>650</v>
      </c>
      <c r="Q2918" s="193" t="s">
        <v>518</v>
      </c>
      <c r="R2918" s="172">
        <v>0</v>
      </c>
      <c r="S2918" s="172" t="s">
        <v>80</v>
      </c>
    </row>
    <row r="2919" spans="13:19" s="133" customFormat="1" ht="12.75" hidden="1" x14ac:dyDescent="0.25">
      <c r="M2919" s="172" t="str">
        <f t="shared" si="90"/>
        <v>nie ubiegam sięMazowieckieMłynarze_PL122</v>
      </c>
      <c r="N2919" s="172" t="s">
        <v>527</v>
      </c>
      <c r="O2919" s="192" t="str">
        <f t="shared" si="89"/>
        <v>Młynarze_PL122</v>
      </c>
      <c r="P2919" s="193" t="s">
        <v>647</v>
      </c>
      <c r="Q2919" s="193" t="s">
        <v>347</v>
      </c>
      <c r="R2919" s="172">
        <v>0</v>
      </c>
      <c r="S2919" s="172" t="s">
        <v>80</v>
      </c>
    </row>
    <row r="2920" spans="13:19" s="133" customFormat="1" ht="12.75" hidden="1" x14ac:dyDescent="0.25">
      <c r="M2920" s="172" t="str">
        <f t="shared" si="90"/>
        <v>nie ubiegam sięMazowieckieMochowo_PL121</v>
      </c>
      <c r="N2920" s="172" t="s">
        <v>527</v>
      </c>
      <c r="O2920" s="192" t="str">
        <f t="shared" si="89"/>
        <v>Mochowo_PL121</v>
      </c>
      <c r="P2920" s="193" t="s">
        <v>646</v>
      </c>
      <c r="Q2920" s="193" t="s">
        <v>327</v>
      </c>
      <c r="R2920" s="172">
        <v>0</v>
      </c>
      <c r="S2920" s="172" t="s">
        <v>80</v>
      </c>
    </row>
    <row r="2921" spans="13:19" s="133" customFormat="1" ht="12.75" hidden="1" x14ac:dyDescent="0.25">
      <c r="M2921" s="172" t="str">
        <f t="shared" si="90"/>
        <v>nie ubiegam sięMazowieckieMogielnica_PL12A</v>
      </c>
      <c r="N2921" s="172" t="s">
        <v>527</v>
      </c>
      <c r="O2921" s="192" t="str">
        <f t="shared" si="89"/>
        <v>Mogielnica_PL12A</v>
      </c>
      <c r="P2921" s="193" t="s">
        <v>650</v>
      </c>
      <c r="Q2921" s="193" t="s">
        <v>508</v>
      </c>
      <c r="R2921" s="172">
        <v>0</v>
      </c>
      <c r="S2921" s="172" t="s">
        <v>80</v>
      </c>
    </row>
    <row r="2922" spans="13:19" s="133" customFormat="1" ht="12.75" hidden="1" x14ac:dyDescent="0.25">
      <c r="M2922" s="172" t="str">
        <f t="shared" si="90"/>
        <v>nie ubiegam sięMazowieckieMokobody_PL122</v>
      </c>
      <c r="N2922" s="172" t="s">
        <v>527</v>
      </c>
      <c r="O2922" s="192" t="str">
        <f t="shared" si="89"/>
        <v>Mokobody_PL122</v>
      </c>
      <c r="P2922" s="193" t="s">
        <v>647</v>
      </c>
      <c r="Q2922" s="193" t="s">
        <v>389</v>
      </c>
      <c r="R2922" s="172">
        <v>0</v>
      </c>
      <c r="S2922" s="172" t="s">
        <v>80</v>
      </c>
    </row>
    <row r="2923" spans="13:19" s="133" customFormat="1" ht="12.75" hidden="1" x14ac:dyDescent="0.25">
      <c r="M2923" s="172" t="str">
        <f t="shared" si="90"/>
        <v>nie ubiegam sięMazowieckieMordy_PL122</v>
      </c>
      <c r="N2923" s="172" t="s">
        <v>527</v>
      </c>
      <c r="O2923" s="192" t="str">
        <f t="shared" si="89"/>
        <v>Mordy_PL122</v>
      </c>
      <c r="P2923" s="193" t="s">
        <v>647</v>
      </c>
      <c r="Q2923" s="193" t="s">
        <v>390</v>
      </c>
      <c r="R2923" s="172">
        <v>0</v>
      </c>
      <c r="S2923" s="172" t="s">
        <v>80</v>
      </c>
    </row>
    <row r="2924" spans="13:19" s="133" customFormat="1" ht="12.75" hidden="1" x14ac:dyDescent="0.25">
      <c r="M2924" s="172" t="str">
        <f t="shared" si="90"/>
        <v>nie ubiegam sięMazowieckieMrozy_PL129</v>
      </c>
      <c r="N2924" s="172" t="s">
        <v>527</v>
      </c>
      <c r="O2924" s="192" t="str">
        <f t="shared" si="89"/>
        <v>Mrozy_PL129</v>
      </c>
      <c r="P2924" s="193" t="s">
        <v>649</v>
      </c>
      <c r="Q2924" s="193" t="s">
        <v>486</v>
      </c>
      <c r="R2924" s="172">
        <v>0</v>
      </c>
      <c r="S2924" s="172" t="s">
        <v>80</v>
      </c>
    </row>
    <row r="2925" spans="13:19" s="133" customFormat="1" ht="12.75" hidden="1" x14ac:dyDescent="0.25">
      <c r="M2925" s="172" t="str">
        <f t="shared" si="90"/>
        <v>nie ubiegam sięMazowieckieMszczonów_PL12A</v>
      </c>
      <c r="N2925" s="172" t="s">
        <v>527</v>
      </c>
      <c r="O2925" s="192" t="str">
        <f t="shared" si="89"/>
        <v>Mszczonów_PL12A</v>
      </c>
      <c r="P2925" s="193" t="s">
        <v>650</v>
      </c>
      <c r="Q2925" s="193" t="s">
        <v>524</v>
      </c>
      <c r="R2925" s="172">
        <v>0</v>
      </c>
      <c r="S2925" s="172" t="s">
        <v>80</v>
      </c>
    </row>
    <row r="2926" spans="13:19" s="133" customFormat="1" ht="12.75" hidden="1" x14ac:dyDescent="0.25">
      <c r="M2926" s="172" t="str">
        <f t="shared" si="90"/>
        <v>nie ubiegam sięMazowieckieMyszyniec_PL122</v>
      </c>
      <c r="N2926" s="172" t="s">
        <v>527</v>
      </c>
      <c r="O2926" s="192" t="str">
        <f t="shared" si="89"/>
        <v>Myszyniec_PL122</v>
      </c>
      <c r="P2926" s="193" t="s">
        <v>647</v>
      </c>
      <c r="Q2926" s="193" t="s">
        <v>360</v>
      </c>
      <c r="R2926" s="172">
        <v>0</v>
      </c>
      <c r="S2926" s="172" t="s">
        <v>80</v>
      </c>
    </row>
    <row r="2927" spans="13:19" s="133" customFormat="1" ht="12.75" hidden="1" x14ac:dyDescent="0.25">
      <c r="M2927" s="172" t="str">
        <f t="shared" si="90"/>
        <v>nie ubiegam sięMazowieckieNaruszewo_PL121</v>
      </c>
      <c r="N2927" s="172" t="s">
        <v>527</v>
      </c>
      <c r="O2927" s="192" t="str">
        <f t="shared" si="89"/>
        <v>Naruszewo_PL121</v>
      </c>
      <c r="P2927" s="193" t="s">
        <v>646</v>
      </c>
      <c r="Q2927" s="193" t="s">
        <v>321</v>
      </c>
      <c r="R2927" s="172">
        <v>0</v>
      </c>
      <c r="S2927" s="172" t="s">
        <v>80</v>
      </c>
    </row>
    <row r="2928" spans="13:19" s="133" customFormat="1" ht="12.75" hidden="1" x14ac:dyDescent="0.25">
      <c r="M2928" s="172" t="str">
        <f t="shared" si="90"/>
        <v>nie ubiegam sięMazowieckieNieporęt_PL129</v>
      </c>
      <c r="N2928" s="172" t="s">
        <v>527</v>
      </c>
      <c r="O2928" s="192" t="str">
        <f t="shared" si="89"/>
        <v>Nieporęt_PL129</v>
      </c>
      <c r="P2928" s="193" t="s">
        <v>649</v>
      </c>
      <c r="Q2928" s="193" t="s">
        <v>477</v>
      </c>
      <c r="R2928" s="172">
        <v>0</v>
      </c>
      <c r="S2928" s="172" t="s">
        <v>80</v>
      </c>
    </row>
    <row r="2929" spans="13:19" s="133" customFormat="1" ht="12.75" hidden="1" x14ac:dyDescent="0.25">
      <c r="M2929" s="172" t="str">
        <f t="shared" si="90"/>
        <v>nie ubiegam sięMazowieckieNowa Sucha_PL12A</v>
      </c>
      <c r="N2929" s="172" t="s">
        <v>527</v>
      </c>
      <c r="O2929" s="192" t="str">
        <f t="shared" si="89"/>
        <v>Nowa Sucha_PL12A</v>
      </c>
      <c r="P2929" s="193" t="s">
        <v>650</v>
      </c>
      <c r="Q2929" s="193" t="s">
        <v>519</v>
      </c>
      <c r="R2929" s="172">
        <v>0</v>
      </c>
      <c r="S2929" s="172" t="s">
        <v>80</v>
      </c>
    </row>
    <row r="2930" spans="13:19" s="133" customFormat="1" ht="12.75" hidden="1" x14ac:dyDescent="0.25">
      <c r="M2930" s="172" t="str">
        <f t="shared" si="90"/>
        <v>nie ubiegam sięMazowieckieNowe Miasto nad Pilicą_PL12A</v>
      </c>
      <c r="N2930" s="172" t="s">
        <v>527</v>
      </c>
      <c r="O2930" s="192" t="str">
        <f t="shared" si="89"/>
        <v>Nowe Miasto nad Pilicą_PL12A</v>
      </c>
      <c r="P2930" s="193" t="s">
        <v>650</v>
      </c>
      <c r="Q2930" s="193" t="s">
        <v>509</v>
      </c>
      <c r="R2930" s="172">
        <v>0</v>
      </c>
      <c r="S2930" s="172" t="s">
        <v>80</v>
      </c>
    </row>
    <row r="2931" spans="13:19" s="133" customFormat="1" ht="12.75" hidden="1" x14ac:dyDescent="0.25">
      <c r="M2931" s="172" t="str">
        <f t="shared" si="90"/>
        <v>nie ubiegam sięMazowieckieNowe Miasto_PL121</v>
      </c>
      <c r="N2931" s="172" t="s">
        <v>527</v>
      </c>
      <c r="O2931" s="192" t="str">
        <f t="shared" si="89"/>
        <v>Nowe Miasto_PL121</v>
      </c>
      <c r="P2931" s="193" t="s">
        <v>646</v>
      </c>
      <c r="Q2931" s="193" t="s">
        <v>322</v>
      </c>
      <c r="R2931" s="172">
        <v>0</v>
      </c>
      <c r="S2931" s="172" t="s">
        <v>80</v>
      </c>
    </row>
    <row r="2932" spans="13:19" s="133" customFormat="1" ht="12.75" hidden="1" x14ac:dyDescent="0.25">
      <c r="M2932" s="172" t="str">
        <f t="shared" si="90"/>
        <v>nie ubiegam sięMazowieckieNowy Duninów_PL121</v>
      </c>
      <c r="N2932" s="172" t="s">
        <v>527</v>
      </c>
      <c r="O2932" s="192" t="str">
        <f t="shared" si="89"/>
        <v>Nowy Duninów_PL121</v>
      </c>
      <c r="P2932" s="193" t="s">
        <v>646</v>
      </c>
      <c r="Q2932" s="193" t="s">
        <v>309</v>
      </c>
      <c r="R2932" s="172">
        <v>0</v>
      </c>
      <c r="S2932" s="172" t="s">
        <v>80</v>
      </c>
    </row>
    <row r="2933" spans="13:19" s="133" customFormat="1" ht="12.75" hidden="1" x14ac:dyDescent="0.25">
      <c r="M2933" s="172" t="str">
        <f t="shared" si="90"/>
        <v>nie ubiegam sięMazowieckieNur_PL122</v>
      </c>
      <c r="N2933" s="172" t="s">
        <v>527</v>
      </c>
      <c r="O2933" s="192" t="str">
        <f t="shared" si="89"/>
        <v>Nur_PL122</v>
      </c>
      <c r="P2933" s="193" t="s">
        <v>647</v>
      </c>
      <c r="Q2933" s="193" t="s">
        <v>368</v>
      </c>
      <c r="R2933" s="172">
        <v>0</v>
      </c>
      <c r="S2933" s="172" t="s">
        <v>80</v>
      </c>
    </row>
    <row r="2934" spans="13:19" s="133" customFormat="1" ht="12.75" hidden="1" x14ac:dyDescent="0.25">
      <c r="M2934" s="172" t="str">
        <f t="shared" si="90"/>
        <v>nie ubiegam sięMazowieckieObryte_PL122</v>
      </c>
      <c r="N2934" s="172" t="s">
        <v>527</v>
      </c>
      <c r="O2934" s="192" t="str">
        <f t="shared" si="89"/>
        <v>Obryte_PL122</v>
      </c>
      <c r="P2934" s="193" t="s">
        <v>647</v>
      </c>
      <c r="Q2934" s="193" t="s">
        <v>381</v>
      </c>
      <c r="R2934" s="172">
        <v>0</v>
      </c>
      <c r="S2934" s="172" t="s">
        <v>80</v>
      </c>
    </row>
    <row r="2935" spans="13:19" s="133" customFormat="1" ht="12.75" hidden="1" x14ac:dyDescent="0.25">
      <c r="M2935" s="172" t="str">
        <f t="shared" si="90"/>
        <v>nie ubiegam sięMazowieckieOdrzywół_PL128</v>
      </c>
      <c r="N2935" s="172" t="s">
        <v>527</v>
      </c>
      <c r="O2935" s="192" t="str">
        <f t="shared" si="89"/>
        <v>Odrzywół_PL128</v>
      </c>
      <c r="P2935" s="193" t="s">
        <v>648</v>
      </c>
      <c r="Q2935" s="193" t="s">
        <v>440</v>
      </c>
      <c r="R2935" s="172">
        <v>0</v>
      </c>
      <c r="S2935" s="172" t="s">
        <v>80</v>
      </c>
    </row>
    <row r="2936" spans="13:19" s="133" customFormat="1" ht="12.75" hidden="1" x14ac:dyDescent="0.25">
      <c r="M2936" s="172" t="str">
        <f t="shared" si="90"/>
        <v>nie ubiegam sięMazowieckieOjrzeń_PL121</v>
      </c>
      <c r="N2936" s="172" t="s">
        <v>527</v>
      </c>
      <c r="O2936" s="192" t="str">
        <f t="shared" si="89"/>
        <v>Ojrzeń_PL121</v>
      </c>
      <c r="P2936" s="193" t="s">
        <v>646</v>
      </c>
      <c r="Q2936" s="193" t="s">
        <v>284</v>
      </c>
      <c r="R2936" s="172">
        <v>0</v>
      </c>
      <c r="S2936" s="172" t="s">
        <v>80</v>
      </c>
    </row>
    <row r="2937" spans="13:19" s="133" customFormat="1" ht="12.75" hidden="1" x14ac:dyDescent="0.25">
      <c r="M2937" s="172" t="str">
        <f t="shared" si="90"/>
        <v>nie ubiegam sięMazowieckieOlszanka_PL122</v>
      </c>
      <c r="N2937" s="172" t="s">
        <v>527</v>
      </c>
      <c r="O2937" s="192" t="str">
        <f t="shared" si="89"/>
        <v>Olszanka_PL122</v>
      </c>
      <c r="P2937" s="193" t="s">
        <v>647</v>
      </c>
      <c r="Q2937" s="193" t="s">
        <v>340</v>
      </c>
      <c r="R2937" s="172">
        <v>0</v>
      </c>
      <c r="S2937" s="172" t="s">
        <v>80</v>
      </c>
    </row>
    <row r="2938" spans="13:19" s="133" customFormat="1" ht="12.75" hidden="1" x14ac:dyDescent="0.25">
      <c r="M2938" s="172" t="str">
        <f t="shared" si="90"/>
        <v>nie ubiegam sięMazowieckieOlszewo-Borki_PL122</v>
      </c>
      <c r="N2938" s="172" t="s">
        <v>527</v>
      </c>
      <c r="O2938" s="192" t="str">
        <f t="shared" si="89"/>
        <v>Olszewo-Borki_PL122</v>
      </c>
      <c r="P2938" s="193" t="s">
        <v>647</v>
      </c>
      <c r="Q2938" s="193" t="s">
        <v>361</v>
      </c>
      <c r="R2938" s="172">
        <v>0</v>
      </c>
      <c r="S2938" s="172" t="s">
        <v>80</v>
      </c>
    </row>
    <row r="2939" spans="13:19" s="133" customFormat="1" ht="12.75" hidden="1" x14ac:dyDescent="0.25">
      <c r="M2939" s="172" t="str">
        <f t="shared" si="90"/>
        <v>nie ubiegam sięMazowieckieOpinogóra Górna_PL121</v>
      </c>
      <c r="N2939" s="172" t="s">
        <v>527</v>
      </c>
      <c r="O2939" s="192" t="str">
        <f t="shared" si="89"/>
        <v>Opinogóra Górna_PL121</v>
      </c>
      <c r="P2939" s="193" t="s">
        <v>646</v>
      </c>
      <c r="Q2939" s="193" t="s">
        <v>285</v>
      </c>
      <c r="R2939" s="172">
        <v>0</v>
      </c>
      <c r="S2939" s="172" t="s">
        <v>80</v>
      </c>
    </row>
    <row r="2940" spans="13:19" s="133" customFormat="1" ht="12.75" hidden="1" x14ac:dyDescent="0.25">
      <c r="M2940" s="172" t="str">
        <f t="shared" si="90"/>
        <v>nie ubiegam sięMazowieckieOrońsko_PL128</v>
      </c>
      <c r="N2940" s="172" t="s">
        <v>527</v>
      </c>
      <c r="O2940" s="192" t="str">
        <f t="shared" si="89"/>
        <v>Orońsko_PL128</v>
      </c>
      <c r="P2940" s="193" t="s">
        <v>648</v>
      </c>
      <c r="Q2940" s="193" t="s">
        <v>460</v>
      </c>
      <c r="R2940" s="172">
        <v>0</v>
      </c>
      <c r="S2940" s="172" t="s">
        <v>80</v>
      </c>
    </row>
    <row r="2941" spans="13:19" s="133" customFormat="1" ht="12.75" hidden="1" x14ac:dyDescent="0.25">
      <c r="M2941" s="172" t="str">
        <f t="shared" si="90"/>
        <v>nie ubiegam sięMazowieckieOsieck_PL129</v>
      </c>
      <c r="N2941" s="172" t="s">
        <v>527</v>
      </c>
      <c r="O2941" s="192" t="str">
        <f t="shared" si="89"/>
        <v>Osieck_PL129</v>
      </c>
      <c r="P2941" s="193" t="s">
        <v>649</v>
      </c>
      <c r="Q2941" s="193" t="s">
        <v>493</v>
      </c>
      <c r="R2941" s="172">
        <v>0</v>
      </c>
      <c r="S2941" s="172" t="s">
        <v>80</v>
      </c>
    </row>
    <row r="2942" spans="13:19" s="133" customFormat="1" ht="12.75" hidden="1" x14ac:dyDescent="0.25">
      <c r="M2942" s="172" t="str">
        <f t="shared" si="90"/>
        <v>nie ubiegam sięMazowieckieOstrów Mazowiecka_PL122</v>
      </c>
      <c r="N2942" s="172" t="s">
        <v>527</v>
      </c>
      <c r="O2942" s="192" t="str">
        <f t="shared" si="89"/>
        <v>Ostrów Mazowiecka_PL122</v>
      </c>
      <c r="P2942" s="193" t="s">
        <v>647</v>
      </c>
      <c r="Q2942" s="193" t="s">
        <v>369</v>
      </c>
      <c r="R2942" s="172">
        <v>0</v>
      </c>
      <c r="S2942" s="172" t="s">
        <v>80</v>
      </c>
    </row>
    <row r="2943" spans="13:19" s="133" customFormat="1" ht="12.75" hidden="1" x14ac:dyDescent="0.25">
      <c r="M2943" s="172" t="str">
        <f t="shared" si="90"/>
        <v>nie ubiegam sięMazowieckiePacyna_PL121</v>
      </c>
      <c r="N2943" s="172" t="s">
        <v>527</v>
      </c>
      <c r="O2943" s="192" t="str">
        <f t="shared" si="89"/>
        <v>Pacyna_PL121</v>
      </c>
      <c r="P2943" s="193" t="s">
        <v>646</v>
      </c>
      <c r="Q2943" s="193" t="s">
        <v>289</v>
      </c>
      <c r="R2943" s="172">
        <v>0</v>
      </c>
      <c r="S2943" s="172" t="s">
        <v>80</v>
      </c>
    </row>
    <row r="2944" spans="13:19" s="133" customFormat="1" ht="12.75" hidden="1" x14ac:dyDescent="0.25">
      <c r="M2944" s="172" t="str">
        <f t="shared" si="90"/>
        <v>nie ubiegam sięMazowieckiePaprotnia_PL122</v>
      </c>
      <c r="N2944" s="172" t="s">
        <v>527</v>
      </c>
      <c r="O2944" s="192" t="str">
        <f t="shared" si="89"/>
        <v>Paprotnia_PL122</v>
      </c>
      <c r="P2944" s="193" t="s">
        <v>647</v>
      </c>
      <c r="Q2944" s="193" t="s">
        <v>391</v>
      </c>
      <c r="R2944" s="172">
        <v>0</v>
      </c>
      <c r="S2944" s="172" t="s">
        <v>80</v>
      </c>
    </row>
    <row r="2945" spans="13:19" s="133" customFormat="1" ht="12.75" hidden="1" x14ac:dyDescent="0.25">
      <c r="M2945" s="172" t="str">
        <f t="shared" si="90"/>
        <v>nie ubiegam sięMazowieckieParysów_PL129</v>
      </c>
      <c r="N2945" s="172" t="s">
        <v>527</v>
      </c>
      <c r="O2945" s="192" t="str">
        <f t="shared" si="89"/>
        <v>Parysów_PL129</v>
      </c>
      <c r="P2945" s="193" t="s">
        <v>649</v>
      </c>
      <c r="Q2945" s="193" t="s">
        <v>472</v>
      </c>
      <c r="R2945" s="172">
        <v>0</v>
      </c>
      <c r="S2945" s="172" t="s">
        <v>80</v>
      </c>
    </row>
    <row r="2946" spans="13:19" s="133" customFormat="1" ht="12.75" hidden="1" x14ac:dyDescent="0.25">
      <c r="M2946" s="172" t="str">
        <f t="shared" si="90"/>
        <v>nie ubiegam sięMazowieckiePionki_PL128</v>
      </c>
      <c r="N2946" s="172" t="s">
        <v>527</v>
      </c>
      <c r="O2946" s="192" t="str">
        <f t="shared" si="89"/>
        <v>Pionki_PL128</v>
      </c>
      <c r="P2946" s="193" t="s">
        <v>648</v>
      </c>
      <c r="Q2946" s="193" t="s">
        <v>451</v>
      </c>
      <c r="R2946" s="172">
        <v>0</v>
      </c>
      <c r="S2946" s="172" t="s">
        <v>80</v>
      </c>
    </row>
    <row r="2947" spans="13:19" s="133" customFormat="1" ht="12.75" hidden="1" x14ac:dyDescent="0.25">
      <c r="M2947" s="172" t="str">
        <f t="shared" si="90"/>
        <v>nie ubiegam sięMazowieckiePlaterów_PL122</v>
      </c>
      <c r="N2947" s="172" t="s">
        <v>527</v>
      </c>
      <c r="O2947" s="192" t="str">
        <f t="shared" si="89"/>
        <v>Platerów_PL122</v>
      </c>
      <c r="P2947" s="193" t="s">
        <v>647</v>
      </c>
      <c r="Q2947" s="193" t="s">
        <v>341</v>
      </c>
      <c r="R2947" s="172">
        <v>0</v>
      </c>
      <c r="S2947" s="172" t="s">
        <v>80</v>
      </c>
    </row>
    <row r="2948" spans="13:19" s="133" customFormat="1" ht="12.75" hidden="1" x14ac:dyDescent="0.25">
      <c r="M2948" s="172" t="str">
        <f t="shared" si="90"/>
        <v>nie ubiegam sięMazowieckiePłoniawy-Bramura_PL122</v>
      </c>
      <c r="N2948" s="172" t="s">
        <v>527</v>
      </c>
      <c r="O2948" s="192" t="str">
        <f t="shared" si="89"/>
        <v>Płoniawy-Bramura_PL122</v>
      </c>
      <c r="P2948" s="193" t="s">
        <v>647</v>
      </c>
      <c r="Q2948" s="193" t="s">
        <v>348</v>
      </c>
      <c r="R2948" s="172">
        <v>0</v>
      </c>
      <c r="S2948" s="172" t="s">
        <v>80</v>
      </c>
    </row>
    <row r="2949" spans="13:19" s="133" customFormat="1" ht="12.75" hidden="1" x14ac:dyDescent="0.25">
      <c r="M2949" s="172" t="str">
        <f t="shared" si="90"/>
        <v>nie ubiegam sięMazowieckiePłońsk_PL121</v>
      </c>
      <c r="N2949" s="172" t="s">
        <v>527</v>
      </c>
      <c r="O2949" s="192" t="str">
        <f t="shared" ref="O2949:O3012" si="91">Q2949&amp;P2949</f>
        <v>Płońsk_PL121</v>
      </c>
      <c r="P2949" s="193" t="s">
        <v>646</v>
      </c>
      <c r="Q2949" s="193" t="s">
        <v>323</v>
      </c>
      <c r="R2949" s="172">
        <v>0</v>
      </c>
      <c r="S2949" s="172" t="s">
        <v>80</v>
      </c>
    </row>
    <row r="2950" spans="13:19" s="133" customFormat="1" ht="12.75" hidden="1" x14ac:dyDescent="0.25">
      <c r="M2950" s="172" t="str">
        <f t="shared" ref="M2950:M3013" si="92">S2950&amp;N2950&amp;O2950</f>
        <v>nie ubiegam sięMazowieckiePniewy_PL12A</v>
      </c>
      <c r="N2950" s="172" t="s">
        <v>527</v>
      </c>
      <c r="O2950" s="192" t="str">
        <f t="shared" si="91"/>
        <v>Pniewy_PL12A</v>
      </c>
      <c r="P2950" s="193" t="s">
        <v>650</v>
      </c>
      <c r="Q2950" s="193" t="s">
        <v>510</v>
      </c>
      <c r="R2950" s="172">
        <v>0</v>
      </c>
      <c r="S2950" s="172" t="s">
        <v>80</v>
      </c>
    </row>
    <row r="2951" spans="13:19" s="133" customFormat="1" ht="12.75" hidden="1" x14ac:dyDescent="0.25">
      <c r="M2951" s="172" t="str">
        <f t="shared" si="92"/>
        <v>nie ubiegam sięMazowieckiePokrzywnica_PL122</v>
      </c>
      <c r="N2951" s="172" t="s">
        <v>527</v>
      </c>
      <c r="O2951" s="192" t="str">
        <f t="shared" si="91"/>
        <v>Pokrzywnica_PL122</v>
      </c>
      <c r="P2951" s="193" t="s">
        <v>647</v>
      </c>
      <c r="Q2951" s="193" t="s">
        <v>382</v>
      </c>
      <c r="R2951" s="172">
        <v>0</v>
      </c>
      <c r="S2951" s="172" t="s">
        <v>80</v>
      </c>
    </row>
    <row r="2952" spans="13:19" s="133" customFormat="1" ht="12.75" hidden="1" x14ac:dyDescent="0.25">
      <c r="M2952" s="172" t="str">
        <f t="shared" si="92"/>
        <v>nie ubiegam sięMazowieckiePoliczna_PL128</v>
      </c>
      <c r="N2952" s="172" t="s">
        <v>527</v>
      </c>
      <c r="O2952" s="192" t="str">
        <f t="shared" si="91"/>
        <v>Policzna_PL128</v>
      </c>
      <c r="P2952" s="193" t="s">
        <v>648</v>
      </c>
      <c r="Q2952" s="193" t="s">
        <v>462</v>
      </c>
      <c r="R2952" s="172">
        <v>0</v>
      </c>
      <c r="S2952" s="172" t="s">
        <v>80</v>
      </c>
    </row>
    <row r="2953" spans="13:19" s="133" customFormat="1" ht="12.75" hidden="1" x14ac:dyDescent="0.25">
      <c r="M2953" s="172" t="str">
        <f t="shared" si="92"/>
        <v>nie ubiegam sięMazowieckiePoświętne_PL129</v>
      </c>
      <c r="N2953" s="172" t="s">
        <v>527</v>
      </c>
      <c r="O2953" s="192" t="str">
        <f t="shared" si="91"/>
        <v>Poświętne_PL129</v>
      </c>
      <c r="P2953" s="193" t="s">
        <v>649</v>
      </c>
      <c r="Q2953" s="193" t="s">
        <v>156</v>
      </c>
      <c r="R2953" s="172">
        <v>0</v>
      </c>
      <c r="S2953" s="172" t="s">
        <v>80</v>
      </c>
    </row>
    <row r="2954" spans="13:19" s="133" customFormat="1" ht="12.75" hidden="1" x14ac:dyDescent="0.25">
      <c r="M2954" s="172" t="str">
        <f t="shared" si="92"/>
        <v>nie ubiegam sięMazowieckiePotworów_PL128</v>
      </c>
      <c r="N2954" s="172" t="s">
        <v>527</v>
      </c>
      <c r="O2954" s="192" t="str">
        <f t="shared" si="91"/>
        <v>Potworów_PL128</v>
      </c>
      <c r="P2954" s="193" t="s">
        <v>648</v>
      </c>
      <c r="Q2954" s="193" t="s">
        <v>441</v>
      </c>
      <c r="R2954" s="172">
        <v>0</v>
      </c>
      <c r="S2954" s="172" t="s">
        <v>80</v>
      </c>
    </row>
    <row r="2955" spans="13:19" s="133" customFormat="1" ht="12.75" hidden="1" x14ac:dyDescent="0.25">
      <c r="M2955" s="172" t="str">
        <f t="shared" si="92"/>
        <v>nie ubiegam sięMazowieckiePrażmów_PL12A</v>
      </c>
      <c r="N2955" s="172" t="s">
        <v>527</v>
      </c>
      <c r="O2955" s="192" t="str">
        <f t="shared" si="91"/>
        <v>Prażmów_PL12A</v>
      </c>
      <c r="P2955" s="193" t="s">
        <v>650</v>
      </c>
      <c r="Q2955" s="193" t="s">
        <v>514</v>
      </c>
      <c r="R2955" s="172">
        <v>0</v>
      </c>
      <c r="S2955" s="172" t="s">
        <v>80</v>
      </c>
    </row>
    <row r="2956" spans="13:19" s="133" customFormat="1" ht="12.75" hidden="1" x14ac:dyDescent="0.25">
      <c r="M2956" s="172" t="str">
        <f t="shared" si="92"/>
        <v>nie ubiegam sięMazowieckiePromna_PL128</v>
      </c>
      <c r="N2956" s="172" t="s">
        <v>527</v>
      </c>
      <c r="O2956" s="192" t="str">
        <f t="shared" si="91"/>
        <v>Promna_PL128</v>
      </c>
      <c r="P2956" s="193" t="s">
        <v>648</v>
      </c>
      <c r="Q2956" s="193" t="s">
        <v>421</v>
      </c>
      <c r="R2956" s="172">
        <v>0</v>
      </c>
      <c r="S2956" s="172" t="s">
        <v>80</v>
      </c>
    </row>
    <row r="2957" spans="13:19" s="133" customFormat="1" ht="12.75" hidden="1" x14ac:dyDescent="0.25">
      <c r="M2957" s="172" t="str">
        <f t="shared" si="92"/>
        <v>nie ubiegam sięMazowieckiePrzasnysz_PL122</v>
      </c>
      <c r="N2957" s="172" t="s">
        <v>527</v>
      </c>
      <c r="O2957" s="192" t="str">
        <f t="shared" si="91"/>
        <v>Przasnysz_PL122</v>
      </c>
      <c r="P2957" s="193" t="s">
        <v>647</v>
      </c>
      <c r="Q2957" s="193" t="s">
        <v>379</v>
      </c>
      <c r="R2957" s="172">
        <v>0</v>
      </c>
      <c r="S2957" s="172" t="s">
        <v>80</v>
      </c>
    </row>
    <row r="2958" spans="13:19" s="133" customFormat="1" ht="12.75" hidden="1" x14ac:dyDescent="0.25">
      <c r="M2958" s="172" t="str">
        <f t="shared" si="92"/>
        <v>nie ubiegam sięMazowieckiePrzesmyki_PL122</v>
      </c>
      <c r="N2958" s="172" t="s">
        <v>527</v>
      </c>
      <c r="O2958" s="192" t="str">
        <f t="shared" si="91"/>
        <v>Przesmyki_PL122</v>
      </c>
      <c r="P2958" s="193" t="s">
        <v>647</v>
      </c>
      <c r="Q2958" s="193" t="s">
        <v>392</v>
      </c>
      <c r="R2958" s="172">
        <v>0</v>
      </c>
      <c r="S2958" s="172" t="s">
        <v>80</v>
      </c>
    </row>
    <row r="2959" spans="13:19" s="133" customFormat="1" ht="12.75" hidden="1" x14ac:dyDescent="0.25">
      <c r="M2959" s="172" t="str">
        <f t="shared" si="92"/>
        <v>nie ubiegam sięMazowieckiePrzyłęk_PL128</v>
      </c>
      <c r="N2959" s="172" t="s">
        <v>527</v>
      </c>
      <c r="O2959" s="192" t="str">
        <f t="shared" si="91"/>
        <v>Przyłęk_PL128</v>
      </c>
      <c r="P2959" s="193" t="s">
        <v>648</v>
      </c>
      <c r="Q2959" s="193" t="s">
        <v>463</v>
      </c>
      <c r="R2959" s="172">
        <v>0</v>
      </c>
      <c r="S2959" s="172" t="s">
        <v>80</v>
      </c>
    </row>
    <row r="2960" spans="13:19" s="133" customFormat="1" ht="12.75" hidden="1" x14ac:dyDescent="0.25">
      <c r="M2960" s="172" t="str">
        <f t="shared" si="92"/>
        <v>nie ubiegam sięMazowieckiePrzysucha_PL128</v>
      </c>
      <c r="N2960" s="172" t="s">
        <v>527</v>
      </c>
      <c r="O2960" s="192" t="str">
        <f t="shared" si="91"/>
        <v>Przysucha_PL128</v>
      </c>
      <c r="P2960" s="193" t="s">
        <v>648</v>
      </c>
      <c r="Q2960" s="193" t="s">
        <v>442</v>
      </c>
      <c r="R2960" s="172">
        <v>0</v>
      </c>
      <c r="S2960" s="172" t="s">
        <v>80</v>
      </c>
    </row>
    <row r="2961" spans="13:19" s="133" customFormat="1" ht="12.75" hidden="1" x14ac:dyDescent="0.25">
      <c r="M2961" s="172" t="str">
        <f t="shared" si="92"/>
        <v>nie ubiegam sięMazowieckiePrzytyk_PL128</v>
      </c>
      <c r="N2961" s="172" t="s">
        <v>527</v>
      </c>
      <c r="O2961" s="192" t="str">
        <f t="shared" si="91"/>
        <v>Przytyk_PL128</v>
      </c>
      <c r="P2961" s="193" t="s">
        <v>648</v>
      </c>
      <c r="Q2961" s="193" t="s">
        <v>452</v>
      </c>
      <c r="R2961" s="172">
        <v>0</v>
      </c>
      <c r="S2961" s="172" t="s">
        <v>80</v>
      </c>
    </row>
    <row r="2962" spans="13:19" s="133" customFormat="1" ht="12.75" hidden="1" x14ac:dyDescent="0.25">
      <c r="M2962" s="172" t="str">
        <f t="shared" si="92"/>
        <v>nie ubiegam sięMazowieckiePuszcza Mariańska_PL12A</v>
      </c>
      <c r="N2962" s="172" t="s">
        <v>527</v>
      </c>
      <c r="O2962" s="192" t="str">
        <f t="shared" si="91"/>
        <v>Puszcza Mariańska_PL12A</v>
      </c>
      <c r="P2962" s="193" t="s">
        <v>650</v>
      </c>
      <c r="Q2962" s="193" t="s">
        <v>525</v>
      </c>
      <c r="R2962" s="172">
        <v>0</v>
      </c>
      <c r="S2962" s="172" t="s">
        <v>80</v>
      </c>
    </row>
    <row r="2963" spans="13:19" s="133" customFormat="1" ht="12.75" hidden="1" x14ac:dyDescent="0.25">
      <c r="M2963" s="172" t="str">
        <f t="shared" si="92"/>
        <v>nie ubiegam sięMazowieckieRaciąż_PL121</v>
      </c>
      <c r="N2963" s="172" t="s">
        <v>527</v>
      </c>
      <c r="O2963" s="192" t="str">
        <f t="shared" si="91"/>
        <v>Raciąż_PL121</v>
      </c>
      <c r="P2963" s="193" t="s">
        <v>646</v>
      </c>
      <c r="Q2963" s="193" t="s">
        <v>316</v>
      </c>
      <c r="R2963" s="172">
        <v>0</v>
      </c>
      <c r="S2963" s="172" t="s">
        <v>80</v>
      </c>
    </row>
    <row r="2964" spans="13:19" s="133" customFormat="1" ht="12.75" hidden="1" x14ac:dyDescent="0.25">
      <c r="M2964" s="172" t="str">
        <f t="shared" si="92"/>
        <v>nie ubiegam sięMazowieckieRaciąż_PL121</v>
      </c>
      <c r="N2964" s="172" t="s">
        <v>527</v>
      </c>
      <c r="O2964" s="192" t="str">
        <f t="shared" si="91"/>
        <v>Raciąż_PL121</v>
      </c>
      <c r="P2964" s="193" t="s">
        <v>646</v>
      </c>
      <c r="Q2964" s="193" t="s">
        <v>316</v>
      </c>
      <c r="R2964" s="172">
        <v>0</v>
      </c>
      <c r="S2964" s="172" t="s">
        <v>80</v>
      </c>
    </row>
    <row r="2965" spans="13:19" s="133" customFormat="1" ht="12.75" hidden="1" x14ac:dyDescent="0.25">
      <c r="M2965" s="172" t="str">
        <f t="shared" si="92"/>
        <v>nie ubiegam sięMazowieckieRadzanowo_PL121</v>
      </c>
      <c r="N2965" s="172" t="s">
        <v>527</v>
      </c>
      <c r="O2965" s="192" t="str">
        <f t="shared" si="91"/>
        <v>Radzanowo_PL121</v>
      </c>
      <c r="P2965" s="193" t="s">
        <v>646</v>
      </c>
      <c r="Q2965" s="193" t="s">
        <v>310</v>
      </c>
      <c r="R2965" s="172">
        <v>0</v>
      </c>
      <c r="S2965" s="172" t="s">
        <v>80</v>
      </c>
    </row>
    <row r="2966" spans="13:19" s="133" customFormat="1" ht="12.75" hidden="1" x14ac:dyDescent="0.25">
      <c r="M2966" s="172" t="str">
        <f t="shared" si="92"/>
        <v>nie ubiegam sięMazowieckieRadzanów_PL121</v>
      </c>
      <c r="N2966" s="172" t="s">
        <v>527</v>
      </c>
      <c r="O2966" s="192" t="str">
        <f t="shared" si="91"/>
        <v>Radzanów_PL121</v>
      </c>
      <c r="P2966" s="193" t="s">
        <v>646</v>
      </c>
      <c r="Q2966" s="193" t="s">
        <v>294</v>
      </c>
      <c r="R2966" s="172">
        <v>0</v>
      </c>
      <c r="S2966" s="172" t="s">
        <v>80</v>
      </c>
    </row>
    <row r="2967" spans="13:19" s="133" customFormat="1" ht="12.75" hidden="1" x14ac:dyDescent="0.25">
      <c r="M2967" s="172" t="str">
        <f t="shared" si="92"/>
        <v>nie ubiegam sięMazowieckieRadzanów_PL128</v>
      </c>
      <c r="N2967" s="172" t="s">
        <v>527</v>
      </c>
      <c r="O2967" s="192" t="str">
        <f t="shared" si="91"/>
        <v>Radzanów_PL128</v>
      </c>
      <c r="P2967" s="193" t="s">
        <v>648</v>
      </c>
      <c r="Q2967" s="193" t="s">
        <v>294</v>
      </c>
      <c r="R2967" s="172">
        <v>0</v>
      </c>
      <c r="S2967" s="172" t="s">
        <v>80</v>
      </c>
    </row>
    <row r="2968" spans="13:19" s="133" customFormat="1" ht="12.75" hidden="1" x14ac:dyDescent="0.25">
      <c r="M2968" s="172" t="str">
        <f t="shared" si="92"/>
        <v>nie ubiegam sięMazowieckieRadziejowice_PL12A</v>
      </c>
      <c r="N2968" s="172" t="s">
        <v>527</v>
      </c>
      <c r="O2968" s="192" t="str">
        <f t="shared" si="91"/>
        <v>Radziejowice_PL12A</v>
      </c>
      <c r="P2968" s="193" t="s">
        <v>650</v>
      </c>
      <c r="Q2968" s="193" t="s">
        <v>526</v>
      </c>
      <c r="R2968" s="172">
        <v>0</v>
      </c>
      <c r="S2968" s="172" t="s">
        <v>80</v>
      </c>
    </row>
    <row r="2969" spans="13:19" s="133" customFormat="1" ht="12.75" hidden="1" x14ac:dyDescent="0.25">
      <c r="M2969" s="172" t="str">
        <f t="shared" si="92"/>
        <v>nie ubiegam sięMazowieckieRegimin_PL121</v>
      </c>
      <c r="N2969" s="172" t="s">
        <v>527</v>
      </c>
      <c r="O2969" s="192" t="str">
        <f t="shared" si="91"/>
        <v>Regimin_PL121</v>
      </c>
      <c r="P2969" s="193" t="s">
        <v>646</v>
      </c>
      <c r="Q2969" s="193" t="s">
        <v>286</v>
      </c>
      <c r="R2969" s="172">
        <v>0</v>
      </c>
      <c r="S2969" s="172" t="s">
        <v>80</v>
      </c>
    </row>
    <row r="2970" spans="13:19" s="133" customFormat="1" ht="12.75" hidden="1" x14ac:dyDescent="0.25">
      <c r="M2970" s="172" t="str">
        <f t="shared" si="92"/>
        <v>nie ubiegam sięMazowieckieRepki_PL122</v>
      </c>
      <c r="N2970" s="172" t="s">
        <v>527</v>
      </c>
      <c r="O2970" s="192" t="str">
        <f t="shared" si="91"/>
        <v>Repki_PL122</v>
      </c>
      <c r="P2970" s="193" t="s">
        <v>647</v>
      </c>
      <c r="Q2970" s="193" t="s">
        <v>403</v>
      </c>
      <c r="R2970" s="172">
        <v>0</v>
      </c>
      <c r="S2970" s="172" t="s">
        <v>80</v>
      </c>
    </row>
    <row r="2971" spans="13:19" s="133" customFormat="1" ht="12.75" hidden="1" x14ac:dyDescent="0.25">
      <c r="M2971" s="172" t="str">
        <f t="shared" si="92"/>
        <v>nie ubiegam sięMazowieckieRościszewo_PL121</v>
      </c>
      <c r="N2971" s="172" t="s">
        <v>527</v>
      </c>
      <c r="O2971" s="192" t="str">
        <f t="shared" si="91"/>
        <v>Rościszewo_PL121</v>
      </c>
      <c r="P2971" s="193" t="s">
        <v>646</v>
      </c>
      <c r="Q2971" s="193" t="s">
        <v>328</v>
      </c>
      <c r="R2971" s="172">
        <v>0</v>
      </c>
      <c r="S2971" s="172" t="s">
        <v>80</v>
      </c>
    </row>
    <row r="2972" spans="13:19" s="133" customFormat="1" ht="12.75" hidden="1" x14ac:dyDescent="0.25">
      <c r="M2972" s="172" t="str">
        <f t="shared" si="92"/>
        <v>nie ubiegam sięMazowieckieRóżan_PL122</v>
      </c>
      <c r="N2972" s="172" t="s">
        <v>527</v>
      </c>
      <c r="O2972" s="192" t="str">
        <f t="shared" si="91"/>
        <v>Różan_PL122</v>
      </c>
      <c r="P2972" s="193" t="s">
        <v>647</v>
      </c>
      <c r="Q2972" s="193" t="s">
        <v>349</v>
      </c>
      <c r="R2972" s="172">
        <v>0</v>
      </c>
      <c r="S2972" s="172" t="s">
        <v>80</v>
      </c>
    </row>
    <row r="2973" spans="13:19" s="133" customFormat="1" ht="12.75" hidden="1" x14ac:dyDescent="0.25">
      <c r="M2973" s="172" t="str">
        <f t="shared" si="92"/>
        <v>nie ubiegam sięMazowieckieRusinów_PL128</v>
      </c>
      <c r="N2973" s="172" t="s">
        <v>527</v>
      </c>
      <c r="O2973" s="192" t="str">
        <f t="shared" si="91"/>
        <v>Rusinów_PL128</v>
      </c>
      <c r="P2973" s="193" t="s">
        <v>648</v>
      </c>
      <c r="Q2973" s="193" t="s">
        <v>443</v>
      </c>
      <c r="R2973" s="172">
        <v>0</v>
      </c>
      <c r="S2973" s="172" t="s">
        <v>80</v>
      </c>
    </row>
    <row r="2974" spans="13:19" s="133" customFormat="1" ht="12.75" hidden="1" x14ac:dyDescent="0.25">
      <c r="M2974" s="172" t="str">
        <f t="shared" si="92"/>
        <v>nie ubiegam sięMazowieckieRybno_PL12A</v>
      </c>
      <c r="N2974" s="172" t="s">
        <v>527</v>
      </c>
      <c r="O2974" s="192" t="str">
        <f t="shared" si="91"/>
        <v>Rybno_PL12A</v>
      </c>
      <c r="P2974" s="193" t="s">
        <v>650</v>
      </c>
      <c r="Q2974" s="193" t="s">
        <v>520</v>
      </c>
      <c r="R2974" s="172">
        <v>0</v>
      </c>
      <c r="S2974" s="172" t="s">
        <v>80</v>
      </c>
    </row>
    <row r="2975" spans="13:19" s="133" customFormat="1" ht="12.75" hidden="1" x14ac:dyDescent="0.25">
      <c r="M2975" s="172" t="str">
        <f t="shared" si="92"/>
        <v>nie ubiegam sięMazowieckieRząśnik_PL122</v>
      </c>
      <c r="N2975" s="172" t="s">
        <v>527</v>
      </c>
      <c r="O2975" s="192" t="str">
        <f t="shared" si="91"/>
        <v>Rząśnik_PL122</v>
      </c>
      <c r="P2975" s="193" t="s">
        <v>647</v>
      </c>
      <c r="Q2975" s="193" t="s">
        <v>417</v>
      </c>
      <c r="R2975" s="172">
        <v>0</v>
      </c>
      <c r="S2975" s="172" t="s">
        <v>80</v>
      </c>
    </row>
    <row r="2976" spans="13:19" s="133" customFormat="1" ht="12.75" hidden="1" x14ac:dyDescent="0.25">
      <c r="M2976" s="172" t="str">
        <f t="shared" si="92"/>
        <v>nie ubiegam sięMazowieckieRzeczniów_PL128</v>
      </c>
      <c r="N2976" s="172" t="s">
        <v>527</v>
      </c>
      <c r="O2976" s="192" t="str">
        <f t="shared" si="91"/>
        <v>Rzeczniów_PL128</v>
      </c>
      <c r="P2976" s="193" t="s">
        <v>648</v>
      </c>
      <c r="Q2976" s="193" t="s">
        <v>434</v>
      </c>
      <c r="R2976" s="172">
        <v>0</v>
      </c>
      <c r="S2976" s="172" t="s">
        <v>80</v>
      </c>
    </row>
    <row r="2977" spans="13:19" s="133" customFormat="1" ht="12.75" hidden="1" x14ac:dyDescent="0.25">
      <c r="M2977" s="172" t="str">
        <f t="shared" si="92"/>
        <v>nie ubiegam sięMazowieckieRzekuń_PL122</v>
      </c>
      <c r="N2977" s="172" t="s">
        <v>527</v>
      </c>
      <c r="O2977" s="192" t="str">
        <f t="shared" si="91"/>
        <v>Rzekuń_PL122</v>
      </c>
      <c r="P2977" s="193" t="s">
        <v>647</v>
      </c>
      <c r="Q2977" s="193" t="s">
        <v>362</v>
      </c>
      <c r="R2977" s="172">
        <v>0</v>
      </c>
      <c r="S2977" s="172" t="s">
        <v>80</v>
      </c>
    </row>
    <row r="2978" spans="13:19" s="133" customFormat="1" ht="12.75" hidden="1" x14ac:dyDescent="0.25">
      <c r="M2978" s="172" t="str">
        <f t="shared" si="92"/>
        <v>nie ubiegam sięMazowieckieRzewnie_PL122</v>
      </c>
      <c r="N2978" s="172" t="s">
        <v>527</v>
      </c>
      <c r="O2978" s="192" t="str">
        <f t="shared" si="91"/>
        <v>Rzewnie_PL122</v>
      </c>
      <c r="P2978" s="193" t="s">
        <v>647</v>
      </c>
      <c r="Q2978" s="193" t="s">
        <v>350</v>
      </c>
      <c r="R2978" s="172">
        <v>0</v>
      </c>
      <c r="S2978" s="172" t="s">
        <v>80</v>
      </c>
    </row>
    <row r="2979" spans="13:19" s="133" customFormat="1" ht="12.75" hidden="1" x14ac:dyDescent="0.25">
      <c r="M2979" s="172" t="str">
        <f t="shared" si="92"/>
        <v>nie ubiegam sięMazowieckieSabnie_PL122</v>
      </c>
      <c r="N2979" s="172" t="s">
        <v>527</v>
      </c>
      <c r="O2979" s="192" t="str">
        <f t="shared" si="91"/>
        <v>Sabnie_PL122</v>
      </c>
      <c r="P2979" s="193" t="s">
        <v>647</v>
      </c>
      <c r="Q2979" s="193" t="s">
        <v>404</v>
      </c>
      <c r="R2979" s="172">
        <v>0</v>
      </c>
      <c r="S2979" s="172" t="s">
        <v>80</v>
      </c>
    </row>
    <row r="2980" spans="13:19" s="133" customFormat="1" ht="12.75" hidden="1" x14ac:dyDescent="0.25">
      <c r="M2980" s="172" t="str">
        <f t="shared" si="92"/>
        <v>nie ubiegam sięMazowieckieSadowne_PL122</v>
      </c>
      <c r="N2980" s="172" t="s">
        <v>527</v>
      </c>
      <c r="O2980" s="192" t="str">
        <f t="shared" si="91"/>
        <v>Sadowne_PL122</v>
      </c>
      <c r="P2980" s="193" t="s">
        <v>647</v>
      </c>
      <c r="Q2980" s="193" t="s">
        <v>412</v>
      </c>
      <c r="R2980" s="172">
        <v>0</v>
      </c>
      <c r="S2980" s="172" t="s">
        <v>80</v>
      </c>
    </row>
    <row r="2981" spans="13:19" s="133" customFormat="1" ht="12.75" hidden="1" x14ac:dyDescent="0.25">
      <c r="M2981" s="172" t="str">
        <f t="shared" si="92"/>
        <v>nie ubiegam sięMazowieckieSanniki_PL121</v>
      </c>
      <c r="N2981" s="172" t="s">
        <v>527</v>
      </c>
      <c r="O2981" s="192" t="str">
        <f t="shared" si="91"/>
        <v>Sanniki_PL121</v>
      </c>
      <c r="P2981" s="193" t="s">
        <v>646</v>
      </c>
      <c r="Q2981" s="193" t="s">
        <v>290</v>
      </c>
      <c r="R2981" s="172">
        <v>0</v>
      </c>
      <c r="S2981" s="172" t="s">
        <v>80</v>
      </c>
    </row>
    <row r="2982" spans="13:19" s="133" customFormat="1" ht="12.75" hidden="1" x14ac:dyDescent="0.25">
      <c r="M2982" s="172" t="str">
        <f t="shared" si="92"/>
        <v>nie ubiegam sięMazowieckieSarnaki_PL122</v>
      </c>
      <c r="N2982" s="172" t="s">
        <v>527</v>
      </c>
      <c r="O2982" s="192" t="str">
        <f t="shared" si="91"/>
        <v>Sarnaki_PL122</v>
      </c>
      <c r="P2982" s="193" t="s">
        <v>647</v>
      </c>
      <c r="Q2982" s="193" t="s">
        <v>342</v>
      </c>
      <c r="R2982" s="172">
        <v>0</v>
      </c>
      <c r="S2982" s="172" t="s">
        <v>80</v>
      </c>
    </row>
    <row r="2983" spans="13:19" s="133" customFormat="1" ht="12.75" hidden="1" x14ac:dyDescent="0.25">
      <c r="M2983" s="172" t="str">
        <f t="shared" si="92"/>
        <v>nie ubiegam sięMazowieckieSerock_PL129</v>
      </c>
      <c r="N2983" s="172" t="s">
        <v>527</v>
      </c>
      <c r="O2983" s="192" t="str">
        <f t="shared" si="91"/>
        <v>Serock_PL129</v>
      </c>
      <c r="P2983" s="193" t="s">
        <v>649</v>
      </c>
      <c r="Q2983" s="193" t="s">
        <v>478</v>
      </c>
      <c r="R2983" s="172">
        <v>0</v>
      </c>
      <c r="S2983" s="172" t="s">
        <v>80</v>
      </c>
    </row>
    <row r="2984" spans="13:19" s="133" customFormat="1" ht="12.75" hidden="1" x14ac:dyDescent="0.25">
      <c r="M2984" s="172" t="str">
        <f t="shared" si="92"/>
        <v>nie ubiegam sięMazowieckieSieciechów_PL128</v>
      </c>
      <c r="N2984" s="172" t="s">
        <v>527</v>
      </c>
      <c r="O2984" s="192" t="str">
        <f t="shared" si="91"/>
        <v>Sieciechów_PL128</v>
      </c>
      <c r="P2984" s="193" t="s">
        <v>648</v>
      </c>
      <c r="Q2984" s="193" t="s">
        <v>430</v>
      </c>
      <c r="R2984" s="172">
        <v>0</v>
      </c>
      <c r="S2984" s="172" t="s">
        <v>80</v>
      </c>
    </row>
    <row r="2985" spans="13:19" s="133" customFormat="1" ht="12.75" hidden="1" x14ac:dyDescent="0.25">
      <c r="M2985" s="172" t="str">
        <f t="shared" si="92"/>
        <v>nie ubiegam sięMazowieckieSiedlce_PL122</v>
      </c>
      <c r="N2985" s="172" t="s">
        <v>527</v>
      </c>
      <c r="O2985" s="192" t="str">
        <f t="shared" si="91"/>
        <v>Siedlce_PL122</v>
      </c>
      <c r="P2985" s="193" t="s">
        <v>647</v>
      </c>
      <c r="Q2985" s="193" t="s">
        <v>393</v>
      </c>
      <c r="R2985" s="172">
        <v>0</v>
      </c>
      <c r="S2985" s="172" t="s">
        <v>80</v>
      </c>
    </row>
    <row r="2986" spans="13:19" s="133" customFormat="1" ht="12.75" hidden="1" x14ac:dyDescent="0.25">
      <c r="M2986" s="172" t="str">
        <f t="shared" si="92"/>
        <v>nie ubiegam sięMazowieckieSiemiątkowo_PL121</v>
      </c>
      <c r="N2986" s="172" t="s">
        <v>527</v>
      </c>
      <c r="O2986" s="192" t="str">
        <f t="shared" si="91"/>
        <v>Siemiątkowo_PL121</v>
      </c>
      <c r="P2986" s="193" t="s">
        <v>646</v>
      </c>
      <c r="Q2986" s="193" t="s">
        <v>336</v>
      </c>
      <c r="R2986" s="172">
        <v>0</v>
      </c>
      <c r="S2986" s="172" t="s">
        <v>80</v>
      </c>
    </row>
    <row r="2987" spans="13:19" s="133" customFormat="1" ht="12.75" hidden="1" x14ac:dyDescent="0.25">
      <c r="M2987" s="172" t="str">
        <f t="shared" si="92"/>
        <v>nie ubiegam sięMazowieckieSiennica_PL129</v>
      </c>
      <c r="N2987" s="172" t="s">
        <v>527</v>
      </c>
      <c r="O2987" s="192" t="str">
        <f t="shared" si="91"/>
        <v>Siennica_PL129</v>
      </c>
      <c r="P2987" s="193" t="s">
        <v>649</v>
      </c>
      <c r="Q2987" s="193" t="s">
        <v>487</v>
      </c>
      <c r="R2987" s="172">
        <v>0</v>
      </c>
      <c r="S2987" s="172" t="s">
        <v>80</v>
      </c>
    </row>
    <row r="2988" spans="13:19" s="133" customFormat="1" ht="12.75" hidden="1" x14ac:dyDescent="0.25">
      <c r="M2988" s="172" t="str">
        <f t="shared" si="92"/>
        <v>nie ubiegam sięMazowieckieSienno_PL128</v>
      </c>
      <c r="N2988" s="172" t="s">
        <v>527</v>
      </c>
      <c r="O2988" s="192" t="str">
        <f t="shared" si="91"/>
        <v>Sienno_PL128</v>
      </c>
      <c r="P2988" s="193" t="s">
        <v>648</v>
      </c>
      <c r="Q2988" s="193" t="s">
        <v>435</v>
      </c>
      <c r="R2988" s="172">
        <v>0</v>
      </c>
      <c r="S2988" s="172" t="s">
        <v>80</v>
      </c>
    </row>
    <row r="2989" spans="13:19" s="133" customFormat="1" ht="12.75" hidden="1" x14ac:dyDescent="0.25">
      <c r="M2989" s="172" t="str">
        <f t="shared" si="92"/>
        <v>nie ubiegam sięMazowieckieSierpc_PL121</v>
      </c>
      <c r="N2989" s="172" t="s">
        <v>527</v>
      </c>
      <c r="O2989" s="192" t="str">
        <f t="shared" si="91"/>
        <v>Sierpc_PL121</v>
      </c>
      <c r="P2989" s="193" t="s">
        <v>646</v>
      </c>
      <c r="Q2989" s="193" t="s">
        <v>329</v>
      </c>
      <c r="R2989" s="172">
        <v>0</v>
      </c>
      <c r="S2989" s="172" t="s">
        <v>80</v>
      </c>
    </row>
    <row r="2990" spans="13:19" s="133" customFormat="1" ht="12.75" hidden="1" x14ac:dyDescent="0.25">
      <c r="M2990" s="172" t="str">
        <f t="shared" si="92"/>
        <v>nie ubiegam sięMazowieckieSkaryszew_PL128</v>
      </c>
      <c r="N2990" s="172" t="s">
        <v>527</v>
      </c>
      <c r="O2990" s="192" t="str">
        <f t="shared" si="91"/>
        <v>Skaryszew_PL128</v>
      </c>
      <c r="P2990" s="193" t="s">
        <v>648</v>
      </c>
      <c r="Q2990" s="193" t="s">
        <v>453</v>
      </c>
      <c r="R2990" s="172">
        <v>0</v>
      </c>
      <c r="S2990" s="172" t="s">
        <v>80</v>
      </c>
    </row>
    <row r="2991" spans="13:19" s="133" customFormat="1" ht="12.75" hidden="1" x14ac:dyDescent="0.25">
      <c r="M2991" s="172" t="str">
        <f t="shared" si="92"/>
        <v>nie ubiegam sięMazowieckieSkórzec_PL122</v>
      </c>
      <c r="N2991" s="172" t="s">
        <v>527</v>
      </c>
      <c r="O2991" s="192" t="str">
        <f t="shared" si="91"/>
        <v>Skórzec_PL122</v>
      </c>
      <c r="P2991" s="193" t="s">
        <v>647</v>
      </c>
      <c r="Q2991" s="193" t="s">
        <v>394</v>
      </c>
      <c r="R2991" s="172">
        <v>0</v>
      </c>
      <c r="S2991" s="172" t="s">
        <v>80</v>
      </c>
    </row>
    <row r="2992" spans="13:19" s="133" customFormat="1" ht="12.75" hidden="1" x14ac:dyDescent="0.25">
      <c r="M2992" s="172" t="str">
        <f t="shared" si="92"/>
        <v>nie ubiegam sięMazowieckieSłubice_PL121</v>
      </c>
      <c r="N2992" s="172" t="s">
        <v>527</v>
      </c>
      <c r="O2992" s="192" t="str">
        <f t="shared" si="91"/>
        <v>Słubice_PL121</v>
      </c>
      <c r="P2992" s="193" t="s">
        <v>646</v>
      </c>
      <c r="Q2992" s="193" t="s">
        <v>311</v>
      </c>
      <c r="R2992" s="172">
        <v>0</v>
      </c>
      <c r="S2992" s="172" t="s">
        <v>80</v>
      </c>
    </row>
    <row r="2993" spans="13:19" s="133" customFormat="1" ht="12.75" hidden="1" x14ac:dyDescent="0.25">
      <c r="M2993" s="172" t="str">
        <f t="shared" si="92"/>
        <v>nie ubiegam sięMazowieckieSłupno_PL121</v>
      </c>
      <c r="N2993" s="172" t="s">
        <v>527</v>
      </c>
      <c r="O2993" s="192" t="str">
        <f t="shared" si="91"/>
        <v>Słupno_PL121</v>
      </c>
      <c r="P2993" s="193" t="s">
        <v>646</v>
      </c>
      <c r="Q2993" s="193" t="s">
        <v>312</v>
      </c>
      <c r="R2993" s="172">
        <v>0</v>
      </c>
      <c r="S2993" s="172" t="s">
        <v>80</v>
      </c>
    </row>
    <row r="2994" spans="13:19" s="133" customFormat="1" ht="12.75" hidden="1" x14ac:dyDescent="0.25">
      <c r="M2994" s="172" t="str">
        <f t="shared" si="92"/>
        <v>nie ubiegam sięMazowieckieSobienie-Jeziory_PL129</v>
      </c>
      <c r="N2994" s="172" t="s">
        <v>527</v>
      </c>
      <c r="O2994" s="192" t="str">
        <f t="shared" si="91"/>
        <v>Sobienie-Jeziory_PL129</v>
      </c>
      <c r="P2994" s="193" t="s">
        <v>649</v>
      </c>
      <c r="Q2994" s="193" t="s">
        <v>494</v>
      </c>
      <c r="R2994" s="172">
        <v>0</v>
      </c>
      <c r="S2994" s="172" t="s">
        <v>80</v>
      </c>
    </row>
    <row r="2995" spans="13:19" s="133" customFormat="1" ht="12.75" hidden="1" x14ac:dyDescent="0.25">
      <c r="M2995" s="172" t="str">
        <f t="shared" si="92"/>
        <v>nie ubiegam sięMazowieckieSobolew_PL129</v>
      </c>
      <c r="N2995" s="172" t="s">
        <v>527</v>
      </c>
      <c r="O2995" s="192" t="str">
        <f t="shared" si="91"/>
        <v>Sobolew_PL129</v>
      </c>
      <c r="P2995" s="193" t="s">
        <v>649</v>
      </c>
      <c r="Q2995" s="193" t="s">
        <v>473</v>
      </c>
      <c r="R2995" s="172">
        <v>0</v>
      </c>
      <c r="S2995" s="172" t="s">
        <v>80</v>
      </c>
    </row>
    <row r="2996" spans="13:19" s="133" customFormat="1" ht="12.75" hidden="1" x14ac:dyDescent="0.25">
      <c r="M2996" s="172" t="str">
        <f t="shared" si="92"/>
        <v>nie ubiegam sięMazowieckieSochaczew_PL12A</v>
      </c>
      <c r="N2996" s="172" t="s">
        <v>527</v>
      </c>
      <c r="O2996" s="192" t="str">
        <f t="shared" si="91"/>
        <v>Sochaczew_PL12A</v>
      </c>
      <c r="P2996" s="193" t="s">
        <v>650</v>
      </c>
      <c r="Q2996" s="193" t="s">
        <v>521</v>
      </c>
      <c r="R2996" s="172">
        <v>0</v>
      </c>
      <c r="S2996" s="172" t="s">
        <v>80</v>
      </c>
    </row>
    <row r="2997" spans="13:19" s="133" customFormat="1" ht="12.75" hidden="1" x14ac:dyDescent="0.25">
      <c r="M2997" s="172" t="str">
        <f t="shared" si="92"/>
        <v>nie ubiegam sięMazowieckieSochocin_PL121</v>
      </c>
      <c r="N2997" s="172" t="s">
        <v>527</v>
      </c>
      <c r="O2997" s="192" t="str">
        <f t="shared" si="91"/>
        <v>Sochocin_PL121</v>
      </c>
      <c r="P2997" s="193" t="s">
        <v>646</v>
      </c>
      <c r="Q2997" s="193" t="s">
        <v>324</v>
      </c>
      <c r="R2997" s="172">
        <v>0</v>
      </c>
      <c r="S2997" s="172" t="s">
        <v>80</v>
      </c>
    </row>
    <row r="2998" spans="13:19" s="133" customFormat="1" ht="12.75" hidden="1" x14ac:dyDescent="0.25">
      <c r="M2998" s="172" t="str">
        <f t="shared" si="92"/>
        <v>nie ubiegam sięMazowieckieSokołów Podlaski_PL122</v>
      </c>
      <c r="N2998" s="172" t="s">
        <v>527</v>
      </c>
      <c r="O2998" s="192" t="str">
        <f t="shared" si="91"/>
        <v>Sokołów Podlaski_PL122</v>
      </c>
      <c r="P2998" s="193" t="s">
        <v>647</v>
      </c>
      <c r="Q2998" s="193" t="s">
        <v>405</v>
      </c>
      <c r="R2998" s="172">
        <v>0</v>
      </c>
      <c r="S2998" s="172" t="s">
        <v>80</v>
      </c>
    </row>
    <row r="2999" spans="13:19" s="133" customFormat="1" ht="12.75" hidden="1" x14ac:dyDescent="0.25">
      <c r="M2999" s="172" t="str">
        <f t="shared" si="92"/>
        <v>nie ubiegam sięMazowieckieSolec nad Wisłą_PL128</v>
      </c>
      <c r="N2999" s="172" t="s">
        <v>527</v>
      </c>
      <c r="O2999" s="192" t="str">
        <f t="shared" si="91"/>
        <v>Solec nad Wisłą_PL128</v>
      </c>
      <c r="P2999" s="193" t="s">
        <v>648</v>
      </c>
      <c r="Q2999" s="193" t="s">
        <v>436</v>
      </c>
      <c r="R2999" s="172">
        <v>0</v>
      </c>
      <c r="S2999" s="172" t="s">
        <v>80</v>
      </c>
    </row>
    <row r="3000" spans="13:19" s="133" customFormat="1" ht="12.75" hidden="1" x14ac:dyDescent="0.25">
      <c r="M3000" s="172" t="str">
        <f t="shared" si="92"/>
        <v>nie ubiegam sięMazowieckieSomianka_PL122</v>
      </c>
      <c r="N3000" s="172" t="s">
        <v>527</v>
      </c>
      <c r="O3000" s="192" t="str">
        <f t="shared" si="91"/>
        <v>Somianka_PL122</v>
      </c>
      <c r="P3000" s="193" t="s">
        <v>647</v>
      </c>
      <c r="Q3000" s="193" t="s">
        <v>418</v>
      </c>
      <c r="R3000" s="172">
        <v>0</v>
      </c>
      <c r="S3000" s="172" t="s">
        <v>80</v>
      </c>
    </row>
    <row r="3001" spans="13:19" s="133" customFormat="1" ht="12.75" hidden="1" x14ac:dyDescent="0.25">
      <c r="M3001" s="172" t="str">
        <f t="shared" si="92"/>
        <v>nie ubiegam sięMazowieckieSońsk_PL121</v>
      </c>
      <c r="N3001" s="172" t="s">
        <v>527</v>
      </c>
      <c r="O3001" s="192" t="str">
        <f t="shared" si="91"/>
        <v>Sońsk_PL121</v>
      </c>
      <c r="P3001" s="193" t="s">
        <v>646</v>
      </c>
      <c r="Q3001" s="193" t="s">
        <v>287</v>
      </c>
      <c r="R3001" s="172">
        <v>0</v>
      </c>
      <c r="S3001" s="172" t="s">
        <v>80</v>
      </c>
    </row>
    <row r="3002" spans="13:19" s="133" customFormat="1" ht="12.75" hidden="1" x14ac:dyDescent="0.25">
      <c r="M3002" s="172" t="str">
        <f t="shared" si="92"/>
        <v>nie ubiegam sięMazowieckieStanisławów_PL129</v>
      </c>
      <c r="N3002" s="172" t="s">
        <v>527</v>
      </c>
      <c r="O3002" s="192" t="str">
        <f t="shared" si="91"/>
        <v>Stanisławów_PL129</v>
      </c>
      <c r="P3002" s="193" t="s">
        <v>649</v>
      </c>
      <c r="Q3002" s="193" t="s">
        <v>488</v>
      </c>
      <c r="R3002" s="172">
        <v>0</v>
      </c>
      <c r="S3002" s="172" t="s">
        <v>80</v>
      </c>
    </row>
    <row r="3003" spans="13:19" s="133" customFormat="1" ht="12.75" hidden="1" x14ac:dyDescent="0.25">
      <c r="M3003" s="172" t="str">
        <f t="shared" si="92"/>
        <v>nie ubiegam sięMazowieckieStara Biała_PL121</v>
      </c>
      <c r="N3003" s="172" t="s">
        <v>527</v>
      </c>
      <c r="O3003" s="192" t="str">
        <f t="shared" si="91"/>
        <v>Stara Biała_PL121</v>
      </c>
      <c r="P3003" s="193" t="s">
        <v>646</v>
      </c>
      <c r="Q3003" s="193" t="s">
        <v>313</v>
      </c>
      <c r="R3003" s="172">
        <v>0</v>
      </c>
      <c r="S3003" s="172" t="s">
        <v>80</v>
      </c>
    </row>
    <row r="3004" spans="13:19" s="133" customFormat="1" ht="12.75" hidden="1" x14ac:dyDescent="0.25">
      <c r="M3004" s="172" t="str">
        <f t="shared" si="92"/>
        <v>nie ubiegam sięMazowieckieStara Błotnica_PL128</v>
      </c>
      <c r="N3004" s="172" t="s">
        <v>527</v>
      </c>
      <c r="O3004" s="192" t="str">
        <f t="shared" si="91"/>
        <v>Stara Błotnica_PL128</v>
      </c>
      <c r="P3004" s="193" t="s">
        <v>648</v>
      </c>
      <c r="Q3004" s="193" t="s">
        <v>422</v>
      </c>
      <c r="R3004" s="172">
        <v>0</v>
      </c>
      <c r="S3004" s="172" t="s">
        <v>80</v>
      </c>
    </row>
    <row r="3005" spans="13:19" s="133" customFormat="1" ht="12.75" hidden="1" x14ac:dyDescent="0.25">
      <c r="M3005" s="172" t="str">
        <f t="shared" si="92"/>
        <v>nie ubiegam sięMazowieckieStara Kornica_PL122</v>
      </c>
      <c r="N3005" s="172" t="s">
        <v>527</v>
      </c>
      <c r="O3005" s="192" t="str">
        <f t="shared" si="91"/>
        <v>Stara Kornica_PL122</v>
      </c>
      <c r="P3005" s="193" t="s">
        <v>647</v>
      </c>
      <c r="Q3005" s="193" t="s">
        <v>343</v>
      </c>
      <c r="R3005" s="172">
        <v>0</v>
      </c>
      <c r="S3005" s="172" t="s">
        <v>80</v>
      </c>
    </row>
    <row r="3006" spans="13:19" s="133" customFormat="1" ht="12.75" hidden="1" x14ac:dyDescent="0.25">
      <c r="M3006" s="172" t="str">
        <f t="shared" si="92"/>
        <v>nie ubiegam sięMazowieckieStaroźreby_PL121</v>
      </c>
      <c r="N3006" s="172" t="s">
        <v>527</v>
      </c>
      <c r="O3006" s="192" t="str">
        <f t="shared" si="91"/>
        <v>Staroźreby_PL121</v>
      </c>
      <c r="P3006" s="193" t="s">
        <v>646</v>
      </c>
      <c r="Q3006" s="193" t="s">
        <v>314</v>
      </c>
      <c r="R3006" s="172">
        <v>0</v>
      </c>
      <c r="S3006" s="172" t="s">
        <v>80</v>
      </c>
    </row>
    <row r="3007" spans="13:19" s="133" customFormat="1" ht="12.75" hidden="1" x14ac:dyDescent="0.25">
      <c r="M3007" s="172" t="str">
        <f t="shared" si="92"/>
        <v>nie ubiegam sięMazowieckieStary Lubotyń_PL122</v>
      </c>
      <c r="N3007" s="172" t="s">
        <v>527</v>
      </c>
      <c r="O3007" s="192" t="str">
        <f t="shared" si="91"/>
        <v>Stary Lubotyń_PL122</v>
      </c>
      <c r="P3007" s="193" t="s">
        <v>647</v>
      </c>
      <c r="Q3007" s="193" t="s">
        <v>370</v>
      </c>
      <c r="R3007" s="172">
        <v>0</v>
      </c>
      <c r="S3007" s="172" t="s">
        <v>80</v>
      </c>
    </row>
    <row r="3008" spans="13:19" s="133" customFormat="1" ht="12.75" hidden="1" x14ac:dyDescent="0.25">
      <c r="M3008" s="172" t="str">
        <f t="shared" si="92"/>
        <v>nie ubiegam sięMazowieckieSterdyń_PL122</v>
      </c>
      <c r="N3008" s="172" t="s">
        <v>527</v>
      </c>
      <c r="O3008" s="192" t="str">
        <f t="shared" si="91"/>
        <v>Sterdyń_PL122</v>
      </c>
      <c r="P3008" s="193" t="s">
        <v>647</v>
      </c>
      <c r="Q3008" s="193" t="s">
        <v>406</v>
      </c>
      <c r="R3008" s="172">
        <v>0</v>
      </c>
      <c r="S3008" s="172" t="s">
        <v>80</v>
      </c>
    </row>
    <row r="3009" spans="13:19" s="133" customFormat="1" ht="12.75" hidden="1" x14ac:dyDescent="0.25">
      <c r="M3009" s="172" t="str">
        <f t="shared" si="92"/>
        <v>nie ubiegam sięMazowieckieStoczek_PL122</v>
      </c>
      <c r="N3009" s="172" t="s">
        <v>527</v>
      </c>
      <c r="O3009" s="192" t="str">
        <f t="shared" si="91"/>
        <v>Stoczek_PL122</v>
      </c>
      <c r="P3009" s="193" t="s">
        <v>647</v>
      </c>
      <c r="Q3009" s="193" t="s">
        <v>413</v>
      </c>
      <c r="R3009" s="172">
        <v>0</v>
      </c>
      <c r="S3009" s="172" t="s">
        <v>80</v>
      </c>
    </row>
    <row r="3010" spans="13:19" s="133" customFormat="1" ht="12.75" hidden="1" x14ac:dyDescent="0.25">
      <c r="M3010" s="172" t="str">
        <f t="shared" si="92"/>
        <v>nie ubiegam sięMazowieckieStrachówka_PL129</v>
      </c>
      <c r="N3010" s="172" t="s">
        <v>527</v>
      </c>
      <c r="O3010" s="192" t="str">
        <f t="shared" si="91"/>
        <v>Strachówka_PL129</v>
      </c>
      <c r="P3010" s="193" t="s">
        <v>649</v>
      </c>
      <c r="Q3010" s="193" t="s">
        <v>499</v>
      </c>
      <c r="R3010" s="172">
        <v>0</v>
      </c>
      <c r="S3010" s="172" t="s">
        <v>80</v>
      </c>
    </row>
    <row r="3011" spans="13:19" s="133" customFormat="1" ht="12.75" hidden="1" x14ac:dyDescent="0.25">
      <c r="M3011" s="172" t="str">
        <f t="shared" si="92"/>
        <v>nie ubiegam sięMazowieckieStromiec_PL128</v>
      </c>
      <c r="N3011" s="172" t="s">
        <v>527</v>
      </c>
      <c r="O3011" s="192" t="str">
        <f t="shared" si="91"/>
        <v>Stromiec_PL128</v>
      </c>
      <c r="P3011" s="193" t="s">
        <v>648</v>
      </c>
      <c r="Q3011" s="193" t="s">
        <v>423</v>
      </c>
      <c r="R3011" s="172">
        <v>0</v>
      </c>
      <c r="S3011" s="172" t="s">
        <v>80</v>
      </c>
    </row>
    <row r="3012" spans="13:19" s="133" customFormat="1" ht="12.75" hidden="1" x14ac:dyDescent="0.25">
      <c r="M3012" s="172" t="str">
        <f t="shared" si="92"/>
        <v>nie ubiegam sięMazowieckieStrzegowo_PL121</v>
      </c>
      <c r="N3012" s="172" t="s">
        <v>527</v>
      </c>
      <c r="O3012" s="192" t="str">
        <f t="shared" si="91"/>
        <v>Strzegowo_PL121</v>
      </c>
      <c r="P3012" s="193" t="s">
        <v>646</v>
      </c>
      <c r="Q3012" s="193" t="s">
        <v>295</v>
      </c>
      <c r="R3012" s="172">
        <v>0</v>
      </c>
      <c r="S3012" s="172" t="s">
        <v>80</v>
      </c>
    </row>
    <row r="3013" spans="13:19" s="133" customFormat="1" ht="12.75" hidden="1" x14ac:dyDescent="0.25">
      <c r="M3013" s="172" t="str">
        <f t="shared" si="92"/>
        <v>nie ubiegam sięMazowieckieStupsk_PL121</v>
      </c>
      <c r="N3013" s="172" t="s">
        <v>527</v>
      </c>
      <c r="O3013" s="192" t="str">
        <f t="shared" ref="O3013:O3076" si="93">Q3013&amp;P3013</f>
        <v>Stupsk_PL121</v>
      </c>
      <c r="P3013" s="193" t="s">
        <v>646</v>
      </c>
      <c r="Q3013" s="193" t="s">
        <v>296</v>
      </c>
      <c r="R3013" s="172">
        <v>0</v>
      </c>
      <c r="S3013" s="172" t="s">
        <v>80</v>
      </c>
    </row>
    <row r="3014" spans="13:19" s="133" customFormat="1" ht="12.75" hidden="1" x14ac:dyDescent="0.25">
      <c r="M3014" s="172" t="str">
        <f t="shared" ref="M3014:M3077" si="94">S3014&amp;N3014&amp;O3014</f>
        <v>nie ubiegam sięMazowieckieSuchożebry_PL122</v>
      </c>
      <c r="N3014" s="172" t="s">
        <v>527</v>
      </c>
      <c r="O3014" s="192" t="str">
        <f t="shared" si="93"/>
        <v>Suchożebry_PL122</v>
      </c>
      <c r="P3014" s="193" t="s">
        <v>647</v>
      </c>
      <c r="Q3014" s="193" t="s">
        <v>395</v>
      </c>
      <c r="R3014" s="172">
        <v>0</v>
      </c>
      <c r="S3014" s="172" t="s">
        <v>80</v>
      </c>
    </row>
    <row r="3015" spans="13:19" s="133" customFormat="1" ht="12.75" hidden="1" x14ac:dyDescent="0.25">
      <c r="M3015" s="172" t="str">
        <f t="shared" si="94"/>
        <v>nie ubiegam sięMazowieckieSypniewo_PL122</v>
      </c>
      <c r="N3015" s="172" t="s">
        <v>527</v>
      </c>
      <c r="O3015" s="192" t="str">
        <f t="shared" si="93"/>
        <v>Sypniewo_PL122</v>
      </c>
      <c r="P3015" s="193" t="s">
        <v>647</v>
      </c>
      <c r="Q3015" s="193" t="s">
        <v>351</v>
      </c>
      <c r="R3015" s="172">
        <v>0</v>
      </c>
      <c r="S3015" s="172" t="s">
        <v>80</v>
      </c>
    </row>
    <row r="3016" spans="13:19" s="133" customFormat="1" ht="12.75" hidden="1" x14ac:dyDescent="0.25">
      <c r="M3016" s="172" t="str">
        <f t="shared" si="94"/>
        <v>nie ubiegam sięMazowieckieSzczawin Kościelny_PL121</v>
      </c>
      <c r="N3016" s="172" t="s">
        <v>527</v>
      </c>
      <c r="O3016" s="192" t="str">
        <f t="shared" si="93"/>
        <v>Szczawin Kościelny_PL121</v>
      </c>
      <c r="P3016" s="193" t="s">
        <v>646</v>
      </c>
      <c r="Q3016" s="193" t="s">
        <v>291</v>
      </c>
      <c r="R3016" s="172">
        <v>0</v>
      </c>
      <c r="S3016" s="172" t="s">
        <v>80</v>
      </c>
    </row>
    <row r="3017" spans="13:19" s="133" customFormat="1" ht="12.75" hidden="1" x14ac:dyDescent="0.25">
      <c r="M3017" s="172" t="str">
        <f t="shared" si="94"/>
        <v>nie ubiegam sięMazowieckieSzczutowo_PL121</v>
      </c>
      <c r="N3017" s="172" t="s">
        <v>527</v>
      </c>
      <c r="O3017" s="192" t="str">
        <f t="shared" si="93"/>
        <v>Szczutowo_PL121</v>
      </c>
      <c r="P3017" s="193" t="s">
        <v>646</v>
      </c>
      <c r="Q3017" s="193" t="s">
        <v>330</v>
      </c>
      <c r="R3017" s="172">
        <v>0</v>
      </c>
      <c r="S3017" s="172" t="s">
        <v>80</v>
      </c>
    </row>
    <row r="3018" spans="13:19" s="133" customFormat="1" ht="12.75" hidden="1" x14ac:dyDescent="0.25">
      <c r="M3018" s="172" t="str">
        <f t="shared" si="94"/>
        <v>nie ubiegam sięMazowieckieSzelków_PL122</v>
      </c>
      <c r="N3018" s="172" t="s">
        <v>527</v>
      </c>
      <c r="O3018" s="192" t="str">
        <f t="shared" si="93"/>
        <v>Szelków_PL122</v>
      </c>
      <c r="P3018" s="193" t="s">
        <v>647</v>
      </c>
      <c r="Q3018" s="193" t="s">
        <v>352</v>
      </c>
      <c r="R3018" s="172">
        <v>0</v>
      </c>
      <c r="S3018" s="172" t="s">
        <v>80</v>
      </c>
    </row>
    <row r="3019" spans="13:19" s="133" customFormat="1" ht="12.75" hidden="1" x14ac:dyDescent="0.25">
      <c r="M3019" s="172" t="str">
        <f t="shared" si="94"/>
        <v>nie ubiegam sięMazowieckieSzreńsk_PL121</v>
      </c>
      <c r="N3019" s="172" t="s">
        <v>527</v>
      </c>
      <c r="O3019" s="192" t="str">
        <f t="shared" si="93"/>
        <v>Szreńsk_PL121</v>
      </c>
      <c r="P3019" s="193" t="s">
        <v>646</v>
      </c>
      <c r="Q3019" s="193" t="s">
        <v>297</v>
      </c>
      <c r="R3019" s="172">
        <v>0</v>
      </c>
      <c r="S3019" s="172" t="s">
        <v>80</v>
      </c>
    </row>
    <row r="3020" spans="13:19" s="133" customFormat="1" ht="12.75" hidden="1" x14ac:dyDescent="0.25">
      <c r="M3020" s="172" t="str">
        <f t="shared" si="94"/>
        <v>nie ubiegam sięMazowieckieSzulborze Wielkie_PL122</v>
      </c>
      <c r="N3020" s="172" t="s">
        <v>527</v>
      </c>
      <c r="O3020" s="192" t="str">
        <f t="shared" si="93"/>
        <v>Szulborze Wielkie_PL122</v>
      </c>
      <c r="P3020" s="193" t="s">
        <v>647</v>
      </c>
      <c r="Q3020" s="193" t="s">
        <v>371</v>
      </c>
      <c r="R3020" s="172">
        <v>0</v>
      </c>
      <c r="S3020" s="172" t="s">
        <v>80</v>
      </c>
    </row>
    <row r="3021" spans="13:19" s="133" customFormat="1" ht="12.75" hidden="1" x14ac:dyDescent="0.25">
      <c r="M3021" s="172" t="str">
        <f t="shared" si="94"/>
        <v>nie ubiegam sięMazowieckieSzydłowo_PL121</v>
      </c>
      <c r="N3021" s="172" t="s">
        <v>527</v>
      </c>
      <c r="O3021" s="192" t="str">
        <f t="shared" si="93"/>
        <v>Szydłowo_PL121</v>
      </c>
      <c r="P3021" s="193" t="s">
        <v>646</v>
      </c>
      <c r="Q3021" s="193" t="s">
        <v>298</v>
      </c>
      <c r="R3021" s="172">
        <v>0</v>
      </c>
      <c r="S3021" s="172" t="s">
        <v>80</v>
      </c>
    </row>
    <row r="3022" spans="13:19" s="133" customFormat="1" ht="12.75" hidden="1" x14ac:dyDescent="0.25">
      <c r="M3022" s="172" t="str">
        <f t="shared" si="94"/>
        <v>nie ubiegam sięMazowieckieŚwiercze_PL122</v>
      </c>
      <c r="N3022" s="172" t="s">
        <v>527</v>
      </c>
      <c r="O3022" s="192" t="str">
        <f t="shared" si="93"/>
        <v>Świercze_PL122</v>
      </c>
      <c r="P3022" s="193" t="s">
        <v>647</v>
      </c>
      <c r="Q3022" s="193" t="s">
        <v>383</v>
      </c>
      <c r="R3022" s="172">
        <v>0</v>
      </c>
      <c r="S3022" s="172" t="s">
        <v>80</v>
      </c>
    </row>
    <row r="3023" spans="13:19" s="133" customFormat="1" ht="12.75" hidden="1" x14ac:dyDescent="0.25">
      <c r="M3023" s="172" t="str">
        <f t="shared" si="94"/>
        <v>nie ubiegam sięMazowieckieTarczyn_PL12A</v>
      </c>
      <c r="N3023" s="172" t="s">
        <v>527</v>
      </c>
      <c r="O3023" s="192" t="str">
        <f t="shared" si="93"/>
        <v>Tarczyn_PL12A</v>
      </c>
      <c r="P3023" s="193" t="s">
        <v>650</v>
      </c>
      <c r="Q3023" s="193" t="s">
        <v>515</v>
      </c>
      <c r="R3023" s="172">
        <v>0</v>
      </c>
      <c r="S3023" s="172" t="s">
        <v>80</v>
      </c>
    </row>
    <row r="3024" spans="13:19" s="133" customFormat="1" ht="12.75" hidden="1" x14ac:dyDescent="0.25">
      <c r="M3024" s="172" t="str">
        <f t="shared" si="94"/>
        <v>nie ubiegam sięMazowieckieTczów_PL128</v>
      </c>
      <c r="N3024" s="172" t="s">
        <v>527</v>
      </c>
      <c r="O3024" s="192" t="str">
        <f t="shared" si="93"/>
        <v>Tczów_PL128</v>
      </c>
      <c r="P3024" s="193" t="s">
        <v>648</v>
      </c>
      <c r="Q3024" s="193" t="s">
        <v>464</v>
      </c>
      <c r="R3024" s="172">
        <v>0</v>
      </c>
      <c r="S3024" s="172" t="s">
        <v>80</v>
      </c>
    </row>
    <row r="3025" spans="13:19" s="133" customFormat="1" ht="12.75" hidden="1" x14ac:dyDescent="0.25">
      <c r="M3025" s="172" t="str">
        <f t="shared" si="94"/>
        <v>nie ubiegam sięMazowieckieTrojanów_PL129</v>
      </c>
      <c r="N3025" s="172" t="s">
        <v>527</v>
      </c>
      <c r="O3025" s="192" t="str">
        <f t="shared" si="93"/>
        <v>Trojanów_PL129</v>
      </c>
      <c r="P3025" s="193" t="s">
        <v>649</v>
      </c>
      <c r="Q3025" s="193" t="s">
        <v>474</v>
      </c>
      <c r="R3025" s="172">
        <v>0</v>
      </c>
      <c r="S3025" s="172" t="s">
        <v>80</v>
      </c>
    </row>
    <row r="3026" spans="13:19" s="133" customFormat="1" ht="12.75" hidden="1" x14ac:dyDescent="0.25">
      <c r="M3026" s="172" t="str">
        <f t="shared" si="94"/>
        <v>nie ubiegam sięMazowieckieTroszyn_PL122</v>
      </c>
      <c r="N3026" s="172" t="s">
        <v>527</v>
      </c>
      <c r="O3026" s="192" t="str">
        <f t="shared" si="93"/>
        <v>Troszyn_PL122</v>
      </c>
      <c r="P3026" s="193" t="s">
        <v>647</v>
      </c>
      <c r="Q3026" s="193" t="s">
        <v>363</v>
      </c>
      <c r="R3026" s="172">
        <v>0</v>
      </c>
      <c r="S3026" s="172" t="s">
        <v>80</v>
      </c>
    </row>
    <row r="3027" spans="13:19" s="133" customFormat="1" ht="12.75" hidden="1" x14ac:dyDescent="0.25">
      <c r="M3027" s="172" t="str">
        <f t="shared" si="94"/>
        <v>nie ubiegam sięMazowieckieWarka_PL12A</v>
      </c>
      <c r="N3027" s="172" t="s">
        <v>527</v>
      </c>
      <c r="O3027" s="192" t="str">
        <f t="shared" si="93"/>
        <v>Warka_PL12A</v>
      </c>
      <c r="P3027" s="193" t="s">
        <v>650</v>
      </c>
      <c r="Q3027" s="193" t="s">
        <v>511</v>
      </c>
      <c r="R3027" s="172">
        <v>0</v>
      </c>
      <c r="S3027" s="172" t="s">
        <v>80</v>
      </c>
    </row>
    <row r="3028" spans="13:19" s="133" customFormat="1" ht="12.75" hidden="1" x14ac:dyDescent="0.25">
      <c r="M3028" s="172" t="str">
        <f t="shared" si="94"/>
        <v>nie ubiegam sięMazowieckieWąsewo_PL122</v>
      </c>
      <c r="N3028" s="172" t="s">
        <v>527</v>
      </c>
      <c r="O3028" s="192" t="str">
        <f t="shared" si="93"/>
        <v>Wąsewo_PL122</v>
      </c>
      <c r="P3028" s="193" t="s">
        <v>647</v>
      </c>
      <c r="Q3028" s="193" t="s">
        <v>372</v>
      </c>
      <c r="R3028" s="172">
        <v>0</v>
      </c>
      <c r="S3028" s="172" t="s">
        <v>80</v>
      </c>
    </row>
    <row r="3029" spans="13:19" s="133" customFormat="1" ht="12.75" hidden="1" x14ac:dyDescent="0.25">
      <c r="M3029" s="172" t="str">
        <f t="shared" si="94"/>
        <v>nie ubiegam sięMazowieckieWiązowna_PL129</v>
      </c>
      <c r="N3029" s="172" t="s">
        <v>527</v>
      </c>
      <c r="O3029" s="192" t="str">
        <f t="shared" si="93"/>
        <v>Wiązowna_PL129</v>
      </c>
      <c r="P3029" s="193" t="s">
        <v>649</v>
      </c>
      <c r="Q3029" s="193" t="s">
        <v>495</v>
      </c>
      <c r="R3029" s="172">
        <v>0</v>
      </c>
      <c r="S3029" s="172" t="s">
        <v>80</v>
      </c>
    </row>
    <row r="3030" spans="13:19" s="133" customFormat="1" ht="12.75" hidden="1" x14ac:dyDescent="0.25">
      <c r="M3030" s="172" t="str">
        <f t="shared" si="94"/>
        <v>nie ubiegam sięMazowieckieWieczfnia Kościelna_PL121</v>
      </c>
      <c r="N3030" s="172" t="s">
        <v>527</v>
      </c>
      <c r="O3030" s="192" t="str">
        <f t="shared" si="93"/>
        <v>Wieczfnia Kościelna_PL121</v>
      </c>
      <c r="P3030" s="193" t="s">
        <v>646</v>
      </c>
      <c r="Q3030" s="193" t="s">
        <v>299</v>
      </c>
      <c r="R3030" s="172">
        <v>0</v>
      </c>
      <c r="S3030" s="172" t="s">
        <v>80</v>
      </c>
    </row>
    <row r="3031" spans="13:19" s="133" customFormat="1" ht="12.75" hidden="1" x14ac:dyDescent="0.25">
      <c r="M3031" s="172" t="str">
        <f t="shared" si="94"/>
        <v>nie ubiegam sięMazowieckieWieniawa_PL128</v>
      </c>
      <c r="N3031" s="172" t="s">
        <v>527</v>
      </c>
      <c r="O3031" s="192" t="str">
        <f t="shared" si="93"/>
        <v>Wieniawa_PL128</v>
      </c>
      <c r="P3031" s="193" t="s">
        <v>648</v>
      </c>
      <c r="Q3031" s="193" t="s">
        <v>444</v>
      </c>
      <c r="R3031" s="172">
        <v>0</v>
      </c>
      <c r="S3031" s="172" t="s">
        <v>80</v>
      </c>
    </row>
    <row r="3032" spans="13:19" s="133" customFormat="1" ht="12.75" hidden="1" x14ac:dyDescent="0.25">
      <c r="M3032" s="172" t="str">
        <f t="shared" si="94"/>
        <v>nie ubiegam sięMazowieckieWierzbica_PL128</v>
      </c>
      <c r="N3032" s="172" t="s">
        <v>527</v>
      </c>
      <c r="O3032" s="192" t="str">
        <f t="shared" si="93"/>
        <v>Wierzbica_PL128</v>
      </c>
      <c r="P3032" s="193" t="s">
        <v>648</v>
      </c>
      <c r="Q3032" s="193" t="s">
        <v>454</v>
      </c>
      <c r="R3032" s="172">
        <v>0</v>
      </c>
      <c r="S3032" s="172" t="s">
        <v>80</v>
      </c>
    </row>
    <row r="3033" spans="13:19" s="133" customFormat="1" ht="12.75" hidden="1" x14ac:dyDescent="0.25">
      <c r="M3033" s="172" t="str">
        <f t="shared" si="94"/>
        <v>nie ubiegam sięMazowieckieWierzbno_PL122</v>
      </c>
      <c r="N3033" s="172" t="s">
        <v>527</v>
      </c>
      <c r="O3033" s="192" t="str">
        <f t="shared" si="93"/>
        <v>Wierzbno_PL122</v>
      </c>
      <c r="P3033" s="193" t="s">
        <v>647</v>
      </c>
      <c r="Q3033" s="193" t="s">
        <v>414</v>
      </c>
      <c r="R3033" s="172">
        <v>0</v>
      </c>
      <c r="S3033" s="172" t="s">
        <v>80</v>
      </c>
    </row>
    <row r="3034" spans="13:19" s="133" customFormat="1" ht="12.75" hidden="1" x14ac:dyDescent="0.25">
      <c r="M3034" s="172" t="str">
        <f t="shared" si="94"/>
        <v>nie ubiegam sięMazowieckieWilga_PL129</v>
      </c>
      <c r="N3034" s="172" t="s">
        <v>527</v>
      </c>
      <c r="O3034" s="192" t="str">
        <f t="shared" si="93"/>
        <v>Wilga_PL129</v>
      </c>
      <c r="P3034" s="193" t="s">
        <v>649</v>
      </c>
      <c r="Q3034" s="193" t="s">
        <v>475</v>
      </c>
      <c r="R3034" s="172">
        <v>0</v>
      </c>
      <c r="S3034" s="172" t="s">
        <v>80</v>
      </c>
    </row>
    <row r="3035" spans="13:19" s="133" customFormat="1" ht="12.75" hidden="1" x14ac:dyDescent="0.25">
      <c r="M3035" s="172" t="str">
        <f t="shared" si="94"/>
        <v>nie ubiegam sięMazowieckieWinnica_PL122</v>
      </c>
      <c r="N3035" s="172" t="s">
        <v>527</v>
      </c>
      <c r="O3035" s="192" t="str">
        <f t="shared" si="93"/>
        <v>Winnica_PL122</v>
      </c>
      <c r="P3035" s="193" t="s">
        <v>647</v>
      </c>
      <c r="Q3035" s="193" t="s">
        <v>384</v>
      </c>
      <c r="R3035" s="172">
        <v>0</v>
      </c>
      <c r="S3035" s="172" t="s">
        <v>80</v>
      </c>
    </row>
    <row r="3036" spans="13:19" s="133" customFormat="1" ht="12.75" hidden="1" x14ac:dyDescent="0.25">
      <c r="M3036" s="172" t="str">
        <f t="shared" si="94"/>
        <v>nie ubiegam sięMazowieckieWiśniew_PL122</v>
      </c>
      <c r="N3036" s="172" t="s">
        <v>527</v>
      </c>
      <c r="O3036" s="192" t="str">
        <f t="shared" si="93"/>
        <v>Wiśniew_PL122</v>
      </c>
      <c r="P3036" s="193" t="s">
        <v>647</v>
      </c>
      <c r="Q3036" s="193" t="s">
        <v>396</v>
      </c>
      <c r="R3036" s="172">
        <v>0</v>
      </c>
      <c r="S3036" s="172" t="s">
        <v>80</v>
      </c>
    </row>
    <row r="3037" spans="13:19" s="133" customFormat="1" ht="12.75" hidden="1" x14ac:dyDescent="0.25">
      <c r="M3037" s="172" t="str">
        <f t="shared" si="94"/>
        <v>nie ubiegam sięMazowieckieWiśniewo_PL121</v>
      </c>
      <c r="N3037" s="172" t="s">
        <v>527</v>
      </c>
      <c r="O3037" s="192" t="str">
        <f t="shared" si="93"/>
        <v>Wiśniewo_PL121</v>
      </c>
      <c r="P3037" s="193" t="s">
        <v>646</v>
      </c>
      <c r="Q3037" s="193" t="s">
        <v>300</v>
      </c>
      <c r="R3037" s="172">
        <v>0</v>
      </c>
      <c r="S3037" s="172" t="s">
        <v>80</v>
      </c>
    </row>
    <row r="3038" spans="13:19" s="133" customFormat="1" ht="12.75" hidden="1" x14ac:dyDescent="0.25">
      <c r="M3038" s="172" t="str">
        <f t="shared" si="94"/>
        <v>nie ubiegam sięMazowieckieWodynie_PL122</v>
      </c>
      <c r="N3038" s="172" t="s">
        <v>527</v>
      </c>
      <c r="O3038" s="192" t="str">
        <f t="shared" si="93"/>
        <v>Wodynie_PL122</v>
      </c>
      <c r="P3038" s="193" t="s">
        <v>647</v>
      </c>
      <c r="Q3038" s="193" t="s">
        <v>397</v>
      </c>
      <c r="R3038" s="172">
        <v>0</v>
      </c>
      <c r="S3038" s="172" t="s">
        <v>80</v>
      </c>
    </row>
    <row r="3039" spans="13:19" s="133" customFormat="1" ht="12.75" hidden="1" x14ac:dyDescent="0.25">
      <c r="M3039" s="172" t="str">
        <f t="shared" si="94"/>
        <v>nie ubiegam sięMazowieckieWolanów_PL128</v>
      </c>
      <c r="N3039" s="172" t="s">
        <v>527</v>
      </c>
      <c r="O3039" s="192" t="str">
        <f t="shared" si="93"/>
        <v>Wolanów_PL128</v>
      </c>
      <c r="P3039" s="193" t="s">
        <v>648</v>
      </c>
      <c r="Q3039" s="193" t="s">
        <v>455</v>
      </c>
      <c r="R3039" s="172">
        <v>0</v>
      </c>
      <c r="S3039" s="172" t="s">
        <v>80</v>
      </c>
    </row>
    <row r="3040" spans="13:19" s="133" customFormat="1" ht="12.75" hidden="1" x14ac:dyDescent="0.25">
      <c r="M3040" s="172" t="str">
        <f t="shared" si="94"/>
        <v>nie ubiegam sięMazowieckieWyszogród_PL121</v>
      </c>
      <c r="N3040" s="172" t="s">
        <v>527</v>
      </c>
      <c r="O3040" s="192" t="str">
        <f t="shared" si="93"/>
        <v>Wyszogród_PL121</v>
      </c>
      <c r="P3040" s="193" t="s">
        <v>646</v>
      </c>
      <c r="Q3040" s="193" t="s">
        <v>315</v>
      </c>
      <c r="R3040" s="172">
        <v>0</v>
      </c>
      <c r="S3040" s="172" t="s">
        <v>80</v>
      </c>
    </row>
    <row r="3041" spans="13:19" s="133" customFormat="1" ht="12.75" hidden="1" x14ac:dyDescent="0.25">
      <c r="M3041" s="172" t="str">
        <f t="shared" si="94"/>
        <v>nie ubiegam sięMazowieckieWyśmierzyce_PL128</v>
      </c>
      <c r="N3041" s="172" t="s">
        <v>527</v>
      </c>
      <c r="O3041" s="192" t="str">
        <f t="shared" si="93"/>
        <v>Wyśmierzyce_PL128</v>
      </c>
      <c r="P3041" s="193" t="s">
        <v>648</v>
      </c>
      <c r="Q3041" s="193" t="s">
        <v>424</v>
      </c>
      <c r="R3041" s="172">
        <v>0</v>
      </c>
      <c r="S3041" s="172" t="s">
        <v>80</v>
      </c>
    </row>
    <row r="3042" spans="13:19" s="133" customFormat="1" ht="12.75" hidden="1" x14ac:dyDescent="0.25">
      <c r="M3042" s="172" t="str">
        <f t="shared" si="94"/>
        <v>nie ubiegam sięMazowieckieZabrodzie_PL122</v>
      </c>
      <c r="N3042" s="172" t="s">
        <v>527</v>
      </c>
      <c r="O3042" s="192" t="str">
        <f t="shared" si="93"/>
        <v>Zabrodzie_PL122</v>
      </c>
      <c r="P3042" s="193" t="s">
        <v>647</v>
      </c>
      <c r="Q3042" s="193" t="s">
        <v>419</v>
      </c>
      <c r="R3042" s="172">
        <v>0</v>
      </c>
      <c r="S3042" s="172" t="s">
        <v>80</v>
      </c>
    </row>
    <row r="3043" spans="13:19" s="133" customFormat="1" ht="12.75" hidden="1" x14ac:dyDescent="0.25">
      <c r="M3043" s="172" t="str">
        <f t="shared" si="94"/>
        <v>nie ubiegam sięMazowieckieZakroczym_PL129</v>
      </c>
      <c r="N3043" s="172" t="s">
        <v>527</v>
      </c>
      <c r="O3043" s="192" t="str">
        <f t="shared" si="93"/>
        <v>Zakroczym_PL129</v>
      </c>
      <c r="P3043" s="193" t="s">
        <v>649</v>
      </c>
      <c r="Q3043" s="193" t="s">
        <v>491</v>
      </c>
      <c r="R3043" s="172">
        <v>0</v>
      </c>
      <c r="S3043" s="172" t="s">
        <v>80</v>
      </c>
    </row>
    <row r="3044" spans="13:19" s="133" customFormat="1" ht="12.75" hidden="1" x14ac:dyDescent="0.25">
      <c r="M3044" s="172" t="str">
        <f t="shared" si="94"/>
        <v>nie ubiegam sięMazowieckieZakrzew_PL128</v>
      </c>
      <c r="N3044" s="172" t="s">
        <v>527</v>
      </c>
      <c r="O3044" s="192" t="str">
        <f t="shared" si="93"/>
        <v>Zakrzew_PL128</v>
      </c>
      <c r="P3044" s="193" t="s">
        <v>648</v>
      </c>
      <c r="Q3044" s="193" t="s">
        <v>456</v>
      </c>
      <c r="R3044" s="172">
        <v>0</v>
      </c>
      <c r="S3044" s="172" t="s">
        <v>80</v>
      </c>
    </row>
    <row r="3045" spans="13:19" s="133" customFormat="1" ht="12.75" hidden="1" x14ac:dyDescent="0.25">
      <c r="M3045" s="172" t="str">
        <f t="shared" si="94"/>
        <v>nie ubiegam sięMazowieckieZałuski_PL121</v>
      </c>
      <c r="N3045" s="172" t="s">
        <v>527</v>
      </c>
      <c r="O3045" s="192" t="str">
        <f t="shared" si="93"/>
        <v>Załuski_PL121</v>
      </c>
      <c r="P3045" s="193" t="s">
        <v>646</v>
      </c>
      <c r="Q3045" s="193" t="s">
        <v>325</v>
      </c>
      <c r="R3045" s="172">
        <v>0</v>
      </c>
      <c r="S3045" s="172" t="s">
        <v>80</v>
      </c>
    </row>
    <row r="3046" spans="13:19" s="133" customFormat="1" ht="12.75" hidden="1" x14ac:dyDescent="0.25">
      <c r="M3046" s="172" t="str">
        <f t="shared" si="94"/>
        <v>nie ubiegam sięMazowieckieZaręby Kościelne_PL122</v>
      </c>
      <c r="N3046" s="172" t="s">
        <v>527</v>
      </c>
      <c r="O3046" s="192" t="str">
        <f t="shared" si="93"/>
        <v>Zaręby Kościelne_PL122</v>
      </c>
      <c r="P3046" s="193" t="s">
        <v>647</v>
      </c>
      <c r="Q3046" s="193" t="s">
        <v>373</v>
      </c>
      <c r="R3046" s="172">
        <v>0</v>
      </c>
      <c r="S3046" s="172" t="s">
        <v>80</v>
      </c>
    </row>
    <row r="3047" spans="13:19" s="133" customFormat="1" ht="12.75" hidden="1" x14ac:dyDescent="0.25">
      <c r="M3047" s="172" t="str">
        <f t="shared" si="94"/>
        <v>nie ubiegam sięMazowieckieZatory_PL122</v>
      </c>
      <c r="N3047" s="172" t="s">
        <v>527</v>
      </c>
      <c r="O3047" s="192" t="str">
        <f t="shared" si="93"/>
        <v>Zatory_PL122</v>
      </c>
      <c r="P3047" s="193" t="s">
        <v>647</v>
      </c>
      <c r="Q3047" s="193" t="s">
        <v>385</v>
      </c>
      <c r="R3047" s="172">
        <v>0</v>
      </c>
      <c r="S3047" s="172" t="s">
        <v>80</v>
      </c>
    </row>
    <row r="3048" spans="13:19" s="133" customFormat="1" ht="12.75" hidden="1" x14ac:dyDescent="0.25">
      <c r="M3048" s="172" t="str">
        <f t="shared" si="94"/>
        <v>nie ubiegam sięMazowieckieZawidz_PL121</v>
      </c>
      <c r="N3048" s="172" t="s">
        <v>527</v>
      </c>
      <c r="O3048" s="192" t="str">
        <f t="shared" si="93"/>
        <v>Zawidz_PL121</v>
      </c>
      <c r="P3048" s="193" t="s">
        <v>646</v>
      </c>
      <c r="Q3048" s="193" t="s">
        <v>331</v>
      </c>
      <c r="R3048" s="172">
        <v>0</v>
      </c>
      <c r="S3048" s="172" t="s">
        <v>80</v>
      </c>
    </row>
    <row r="3049" spans="13:19" s="133" customFormat="1" ht="12.75" hidden="1" x14ac:dyDescent="0.25">
      <c r="M3049" s="172" t="str">
        <f t="shared" si="94"/>
        <v>nie ubiegam sięMazowieckieZbuczyn_PL122</v>
      </c>
      <c r="N3049" s="172" t="s">
        <v>527</v>
      </c>
      <c r="O3049" s="192" t="str">
        <f t="shared" si="93"/>
        <v>Zbuczyn_PL122</v>
      </c>
      <c r="P3049" s="193" t="s">
        <v>647</v>
      </c>
      <c r="Q3049" s="193" t="s">
        <v>398</v>
      </c>
      <c r="R3049" s="172">
        <v>0</v>
      </c>
      <c r="S3049" s="172" t="s">
        <v>80</v>
      </c>
    </row>
    <row r="3050" spans="13:19" s="133" customFormat="1" ht="12.75" hidden="1" x14ac:dyDescent="0.25">
      <c r="M3050" s="172" t="str">
        <f t="shared" si="94"/>
        <v>nie ubiegam sięMazowieckieZwoleń_PL128</v>
      </c>
      <c r="N3050" s="172" t="s">
        <v>527</v>
      </c>
      <c r="O3050" s="192" t="str">
        <f t="shared" si="93"/>
        <v>Zwoleń_PL128</v>
      </c>
      <c r="P3050" s="193" t="s">
        <v>648</v>
      </c>
      <c r="Q3050" s="193" t="s">
        <v>465</v>
      </c>
      <c r="R3050" s="172">
        <v>0</v>
      </c>
      <c r="S3050" s="172" t="s">
        <v>80</v>
      </c>
    </row>
    <row r="3051" spans="13:19" s="133" customFormat="1" ht="12.75" hidden="1" x14ac:dyDescent="0.25">
      <c r="M3051" s="172" t="str">
        <f t="shared" si="94"/>
        <v>nie ubiegam sięMazowieckieŻabia Wola_PL12A</v>
      </c>
      <c r="N3051" s="172" t="s">
        <v>527</v>
      </c>
      <c r="O3051" s="192" t="str">
        <f t="shared" si="93"/>
        <v>Żabia Wola_PL12A</v>
      </c>
      <c r="P3051" s="193" t="s">
        <v>650</v>
      </c>
      <c r="Q3051" s="193" t="s">
        <v>502</v>
      </c>
      <c r="R3051" s="172">
        <v>0</v>
      </c>
      <c r="S3051" s="172" t="s">
        <v>80</v>
      </c>
    </row>
    <row r="3052" spans="13:19" s="133" customFormat="1" ht="12.75" hidden="1" x14ac:dyDescent="0.25">
      <c r="M3052" s="172" t="str">
        <f t="shared" si="94"/>
        <v>nie ubiegam sięMazowieckieŻelechów_PL129</v>
      </c>
      <c r="N3052" s="172" t="s">
        <v>527</v>
      </c>
      <c r="O3052" s="192" t="str">
        <f t="shared" si="93"/>
        <v>Żelechów_PL129</v>
      </c>
      <c r="P3052" s="193" t="s">
        <v>649</v>
      </c>
      <c r="Q3052" s="193" t="s">
        <v>476</v>
      </c>
      <c r="R3052" s="172">
        <v>0</v>
      </c>
      <c r="S3052" s="172" t="s">
        <v>80</v>
      </c>
    </row>
    <row r="3053" spans="13:19" s="133" customFormat="1" ht="12.75" hidden="1" x14ac:dyDescent="0.25">
      <c r="M3053" s="172" t="str">
        <f t="shared" si="94"/>
        <v>nie ubiegam sięMazowieckieŻuromin_PL121</v>
      </c>
      <c r="N3053" s="172" t="s">
        <v>527</v>
      </c>
      <c r="O3053" s="192" t="str">
        <f t="shared" si="93"/>
        <v>Żuromin_PL121</v>
      </c>
      <c r="P3053" s="193" t="s">
        <v>646</v>
      </c>
      <c r="Q3053" s="193" t="s">
        <v>337</v>
      </c>
      <c r="R3053" s="172">
        <v>0</v>
      </c>
      <c r="S3053" s="172" t="s">
        <v>80</v>
      </c>
    </row>
    <row r="3054" spans="13:19" s="133" customFormat="1" ht="12.75" hidden="1" x14ac:dyDescent="0.25">
      <c r="M3054" s="172" t="str">
        <f t="shared" si="94"/>
        <v>nie ubiegam sięOpolskieBaborów_PL522</v>
      </c>
      <c r="N3054" s="172" t="s">
        <v>1708</v>
      </c>
      <c r="O3054" s="192" t="str">
        <f t="shared" si="93"/>
        <v>Baborów_PL522</v>
      </c>
      <c r="P3054" s="193" t="s">
        <v>1767</v>
      </c>
      <c r="Q3054" s="193" t="s">
        <v>1730</v>
      </c>
      <c r="R3054" s="172">
        <v>0</v>
      </c>
      <c r="S3054" s="172" t="s">
        <v>80</v>
      </c>
    </row>
    <row r="3055" spans="13:19" s="133" customFormat="1" ht="12.75" hidden="1" x14ac:dyDescent="0.25">
      <c r="M3055" s="172" t="str">
        <f t="shared" si="94"/>
        <v>nie ubiegam sięOpolskieBiała_PL521</v>
      </c>
      <c r="N3055" s="172" t="s">
        <v>1708</v>
      </c>
      <c r="O3055" s="192" t="str">
        <f t="shared" si="93"/>
        <v>Biała_PL521</v>
      </c>
      <c r="P3055" s="193" t="s">
        <v>1766</v>
      </c>
      <c r="Q3055" s="193" t="s">
        <v>220</v>
      </c>
      <c r="R3055" s="172">
        <v>0</v>
      </c>
      <c r="S3055" s="172" t="s">
        <v>80</v>
      </c>
    </row>
    <row r="3056" spans="13:19" s="133" customFormat="1" ht="12.75" hidden="1" x14ac:dyDescent="0.25">
      <c r="M3056" s="172" t="str">
        <f t="shared" si="94"/>
        <v>nie ubiegam sięOpolskieBierawa_PL522</v>
      </c>
      <c r="N3056" s="172" t="s">
        <v>1708</v>
      </c>
      <c r="O3056" s="192" t="str">
        <f t="shared" si="93"/>
        <v>Bierawa_PL522</v>
      </c>
      <c r="P3056" s="193" t="s">
        <v>1767</v>
      </c>
      <c r="Q3056" s="193" t="s">
        <v>1734</v>
      </c>
      <c r="R3056" s="172">
        <v>0</v>
      </c>
      <c r="S3056" s="172" t="s">
        <v>80</v>
      </c>
    </row>
    <row r="3057" spans="13:19" s="133" customFormat="1" ht="12.75" hidden="1" x14ac:dyDescent="0.25">
      <c r="M3057" s="172" t="str">
        <f t="shared" si="94"/>
        <v>nie ubiegam sięOpolskieBranice_PL522</v>
      </c>
      <c r="N3057" s="172" t="s">
        <v>1708</v>
      </c>
      <c r="O3057" s="192" t="str">
        <f t="shared" si="93"/>
        <v>Branice_PL522</v>
      </c>
      <c r="P3057" s="193" t="s">
        <v>1767</v>
      </c>
      <c r="Q3057" s="193" t="s">
        <v>1731</v>
      </c>
      <c r="R3057" s="172">
        <v>0</v>
      </c>
      <c r="S3057" s="172" t="s">
        <v>80</v>
      </c>
    </row>
    <row r="3058" spans="13:19" s="133" customFormat="1" ht="12.75" hidden="1" x14ac:dyDescent="0.25">
      <c r="M3058" s="172" t="str">
        <f t="shared" si="94"/>
        <v>nie ubiegam sięOpolskieByczyna_PL521</v>
      </c>
      <c r="N3058" s="172" t="s">
        <v>1708</v>
      </c>
      <c r="O3058" s="192" t="str">
        <f t="shared" si="93"/>
        <v>Byczyna_PL521</v>
      </c>
      <c r="P3058" s="193" t="s">
        <v>1766</v>
      </c>
      <c r="Q3058" s="193" t="s">
        <v>1713</v>
      </c>
      <c r="R3058" s="172">
        <v>0</v>
      </c>
      <c r="S3058" s="172" t="s">
        <v>80</v>
      </c>
    </row>
    <row r="3059" spans="13:19" s="133" customFormat="1" ht="12.75" hidden="1" x14ac:dyDescent="0.25">
      <c r="M3059" s="172" t="str">
        <f t="shared" si="94"/>
        <v>nie ubiegam sięOpolskieChrząstowice_PL522</v>
      </c>
      <c r="N3059" s="172" t="s">
        <v>1708</v>
      </c>
      <c r="O3059" s="192" t="str">
        <f t="shared" si="93"/>
        <v>Chrząstowice_PL522</v>
      </c>
      <c r="P3059" s="193" t="s">
        <v>1767</v>
      </c>
      <c r="Q3059" s="193" t="s">
        <v>1748</v>
      </c>
      <c r="R3059" s="172">
        <v>0</v>
      </c>
      <c r="S3059" s="172" t="s">
        <v>80</v>
      </c>
    </row>
    <row r="3060" spans="13:19" s="133" customFormat="1" ht="12.75" hidden="1" x14ac:dyDescent="0.25">
      <c r="M3060" s="172" t="str">
        <f t="shared" si="94"/>
        <v>nie ubiegam sięOpolskieCisek_PL522</v>
      </c>
      <c r="N3060" s="172" t="s">
        <v>1708</v>
      </c>
      <c r="O3060" s="192" t="str">
        <f t="shared" si="93"/>
        <v>Cisek_PL522</v>
      </c>
      <c r="P3060" s="193" t="s">
        <v>1767</v>
      </c>
      <c r="Q3060" s="193" t="s">
        <v>1735</v>
      </c>
      <c r="R3060" s="172">
        <v>0</v>
      </c>
      <c r="S3060" s="172" t="s">
        <v>80</v>
      </c>
    </row>
    <row r="3061" spans="13:19" s="133" customFormat="1" ht="12.75" hidden="1" x14ac:dyDescent="0.25">
      <c r="M3061" s="172" t="str">
        <f t="shared" si="94"/>
        <v>nie ubiegam sięOpolskieDąbrowa_PL522</v>
      </c>
      <c r="N3061" s="172" t="s">
        <v>1708</v>
      </c>
      <c r="O3061" s="192" t="str">
        <f t="shared" si="93"/>
        <v>Dąbrowa_PL522</v>
      </c>
      <c r="P3061" s="193" t="s">
        <v>1767</v>
      </c>
      <c r="Q3061" s="193" t="s">
        <v>1749</v>
      </c>
      <c r="R3061" s="172">
        <v>0</v>
      </c>
      <c r="S3061" s="172" t="s">
        <v>80</v>
      </c>
    </row>
    <row r="3062" spans="13:19" s="133" customFormat="1" ht="12.75" hidden="1" x14ac:dyDescent="0.25">
      <c r="M3062" s="172" t="str">
        <f t="shared" si="94"/>
        <v>nie ubiegam sięOpolskieDobrodzień_PL522</v>
      </c>
      <c r="N3062" s="172" t="s">
        <v>1708</v>
      </c>
      <c r="O3062" s="192" t="str">
        <f t="shared" si="93"/>
        <v>Dobrodzień_PL522</v>
      </c>
      <c r="P3062" s="193" t="s">
        <v>1767</v>
      </c>
      <c r="Q3062" s="193" t="s">
        <v>1742</v>
      </c>
      <c r="R3062" s="172">
        <v>0</v>
      </c>
      <c r="S3062" s="172" t="s">
        <v>80</v>
      </c>
    </row>
    <row r="3063" spans="13:19" s="133" customFormat="1" ht="12.75" hidden="1" x14ac:dyDescent="0.25">
      <c r="M3063" s="172" t="str">
        <f t="shared" si="94"/>
        <v>nie ubiegam sięOpolskieDobrzeń Wielki_PL522</v>
      </c>
      <c r="N3063" s="172" t="s">
        <v>1708</v>
      </c>
      <c r="O3063" s="192" t="str">
        <f t="shared" si="93"/>
        <v>Dobrzeń Wielki_PL522</v>
      </c>
      <c r="P3063" s="193" t="s">
        <v>1767</v>
      </c>
      <c r="Q3063" s="193" t="s">
        <v>1750</v>
      </c>
      <c r="R3063" s="172">
        <v>0</v>
      </c>
      <c r="S3063" s="172" t="s">
        <v>80</v>
      </c>
    </row>
    <row r="3064" spans="13:19" s="133" customFormat="1" ht="12.75" hidden="1" x14ac:dyDescent="0.25">
      <c r="M3064" s="172" t="str">
        <f t="shared" si="94"/>
        <v>nie ubiegam sięOpolskieDomaszowice_PL521</v>
      </c>
      <c r="N3064" s="172" t="s">
        <v>1708</v>
      </c>
      <c r="O3064" s="192" t="str">
        <f t="shared" si="93"/>
        <v>Domaszowice_PL521</v>
      </c>
      <c r="P3064" s="193" t="s">
        <v>1766</v>
      </c>
      <c r="Q3064" s="193" t="s">
        <v>1716</v>
      </c>
      <c r="R3064" s="172">
        <v>0</v>
      </c>
      <c r="S3064" s="172" t="s">
        <v>80</v>
      </c>
    </row>
    <row r="3065" spans="13:19" s="133" customFormat="1" ht="12.75" hidden="1" x14ac:dyDescent="0.25">
      <c r="M3065" s="172" t="str">
        <f t="shared" si="94"/>
        <v>nie ubiegam sięOpolskieGłogówek_PL521</v>
      </c>
      <c r="N3065" s="172" t="s">
        <v>1708</v>
      </c>
      <c r="O3065" s="192" t="str">
        <f t="shared" si="93"/>
        <v>Głogówek_PL521</v>
      </c>
      <c r="P3065" s="193" t="s">
        <v>1766</v>
      </c>
      <c r="Q3065" s="193" t="s">
        <v>1729</v>
      </c>
      <c r="R3065" s="172">
        <v>0</v>
      </c>
      <c r="S3065" s="172" t="s">
        <v>80</v>
      </c>
    </row>
    <row r="3066" spans="13:19" s="133" customFormat="1" ht="12.75" hidden="1" x14ac:dyDescent="0.25">
      <c r="M3066" s="172" t="str">
        <f t="shared" si="94"/>
        <v>nie ubiegam sięOpolskieGłubczyce_PL522</v>
      </c>
      <c r="N3066" s="172" t="s">
        <v>1708</v>
      </c>
      <c r="O3066" s="192" t="str">
        <f t="shared" si="93"/>
        <v>Głubczyce_PL522</v>
      </c>
      <c r="P3066" s="193" t="s">
        <v>1767</v>
      </c>
      <c r="Q3066" s="193" t="s">
        <v>1732</v>
      </c>
      <c r="R3066" s="172">
        <v>0</v>
      </c>
      <c r="S3066" s="172" t="s">
        <v>80</v>
      </c>
    </row>
    <row r="3067" spans="13:19" s="133" customFormat="1" ht="12.75" hidden="1" x14ac:dyDescent="0.25">
      <c r="M3067" s="172" t="str">
        <f t="shared" si="94"/>
        <v>nie ubiegam sięOpolskieGłuchołazy_PL521</v>
      </c>
      <c r="N3067" s="172" t="s">
        <v>1708</v>
      </c>
      <c r="O3067" s="192" t="str">
        <f t="shared" si="93"/>
        <v>Głuchołazy_PL521</v>
      </c>
      <c r="P3067" s="193" t="s">
        <v>1766</v>
      </c>
      <c r="Q3067" s="193" t="s">
        <v>1720</v>
      </c>
      <c r="R3067" s="172">
        <v>0</v>
      </c>
      <c r="S3067" s="172" t="s">
        <v>80</v>
      </c>
    </row>
    <row r="3068" spans="13:19" s="133" customFormat="1" ht="12.75" hidden="1" x14ac:dyDescent="0.25">
      <c r="M3068" s="172" t="str">
        <f t="shared" si="94"/>
        <v>nie ubiegam sięOpolskieGogolin_PL522</v>
      </c>
      <c r="N3068" s="172" t="s">
        <v>1708</v>
      </c>
      <c r="O3068" s="192" t="str">
        <f t="shared" si="93"/>
        <v>Gogolin_PL522</v>
      </c>
      <c r="P3068" s="193" t="s">
        <v>1767</v>
      </c>
      <c r="Q3068" s="193" t="s">
        <v>1739</v>
      </c>
      <c r="R3068" s="172">
        <v>0</v>
      </c>
      <c r="S3068" s="172" t="s">
        <v>80</v>
      </c>
    </row>
    <row r="3069" spans="13:19" s="133" customFormat="1" ht="12.75" hidden="1" x14ac:dyDescent="0.25">
      <c r="M3069" s="172" t="str">
        <f t="shared" si="94"/>
        <v>nie ubiegam sięOpolskieGorzów Śląski_PL522</v>
      </c>
      <c r="N3069" s="172" t="s">
        <v>1708</v>
      </c>
      <c r="O3069" s="192" t="str">
        <f t="shared" si="93"/>
        <v>Gorzów Śląski_PL522</v>
      </c>
      <c r="P3069" s="193" t="s">
        <v>1767</v>
      </c>
      <c r="Q3069" s="193" t="s">
        <v>1743</v>
      </c>
      <c r="R3069" s="172">
        <v>0</v>
      </c>
      <c r="S3069" s="172" t="s">
        <v>80</v>
      </c>
    </row>
    <row r="3070" spans="13:19" s="133" customFormat="1" ht="12.75" hidden="1" x14ac:dyDescent="0.25">
      <c r="M3070" s="172" t="str">
        <f t="shared" si="94"/>
        <v>nie ubiegam sięOpolskieGrodków_PL521</v>
      </c>
      <c r="N3070" s="172" t="s">
        <v>1708</v>
      </c>
      <c r="O3070" s="192" t="str">
        <f t="shared" si="93"/>
        <v>Grodków_PL521</v>
      </c>
      <c r="P3070" s="193" t="s">
        <v>1766</v>
      </c>
      <c r="Q3070" s="193" t="s">
        <v>1710</v>
      </c>
      <c r="R3070" s="172">
        <v>0</v>
      </c>
      <c r="S3070" s="172" t="s">
        <v>80</v>
      </c>
    </row>
    <row r="3071" spans="13:19" s="133" customFormat="1" ht="12.75" hidden="1" x14ac:dyDescent="0.25">
      <c r="M3071" s="172" t="str">
        <f t="shared" si="94"/>
        <v>nie ubiegam sięOpolskieIzbicko_PL522</v>
      </c>
      <c r="N3071" s="172" t="s">
        <v>1708</v>
      </c>
      <c r="O3071" s="192" t="str">
        <f t="shared" si="93"/>
        <v>Izbicko_PL522</v>
      </c>
      <c r="P3071" s="193" t="s">
        <v>1767</v>
      </c>
      <c r="Q3071" s="193" t="s">
        <v>1761</v>
      </c>
      <c r="R3071" s="172">
        <v>0</v>
      </c>
      <c r="S3071" s="172" t="s">
        <v>80</v>
      </c>
    </row>
    <row r="3072" spans="13:19" s="133" customFormat="1" ht="12.75" hidden="1" x14ac:dyDescent="0.25">
      <c r="M3072" s="172" t="str">
        <f t="shared" si="94"/>
        <v>nie ubiegam sięOpolskieJemielnica_PL522</v>
      </c>
      <c r="N3072" s="172" t="s">
        <v>1708</v>
      </c>
      <c r="O3072" s="192" t="str">
        <f t="shared" si="93"/>
        <v>Jemielnica_PL522</v>
      </c>
      <c r="P3072" s="193" t="s">
        <v>1767</v>
      </c>
      <c r="Q3072" s="193" t="s">
        <v>1762</v>
      </c>
      <c r="R3072" s="172">
        <v>0</v>
      </c>
      <c r="S3072" s="172" t="s">
        <v>80</v>
      </c>
    </row>
    <row r="3073" spans="13:19" s="133" customFormat="1" ht="12.75" hidden="1" x14ac:dyDescent="0.25">
      <c r="M3073" s="172" t="str">
        <f t="shared" si="94"/>
        <v>nie ubiegam sięOpolskieKamiennik_PL521</v>
      </c>
      <c r="N3073" s="172" t="s">
        <v>1708</v>
      </c>
      <c r="O3073" s="192" t="str">
        <f t="shared" si="93"/>
        <v>Kamiennik_PL521</v>
      </c>
      <c r="P3073" s="193" t="s">
        <v>1766</v>
      </c>
      <c r="Q3073" s="193" t="s">
        <v>1721</v>
      </c>
      <c r="R3073" s="172">
        <v>0</v>
      </c>
      <c r="S3073" s="172" t="s">
        <v>80</v>
      </c>
    </row>
    <row r="3074" spans="13:19" s="133" customFormat="1" ht="12.75" hidden="1" x14ac:dyDescent="0.25">
      <c r="M3074" s="172" t="str">
        <f t="shared" si="94"/>
        <v>nie ubiegam sięOpolskieKietrz_PL522</v>
      </c>
      <c r="N3074" s="172" t="s">
        <v>1708</v>
      </c>
      <c r="O3074" s="192" t="str">
        <f t="shared" si="93"/>
        <v>Kietrz_PL522</v>
      </c>
      <c r="P3074" s="193" t="s">
        <v>1767</v>
      </c>
      <c r="Q3074" s="193" t="s">
        <v>1733</v>
      </c>
      <c r="R3074" s="172">
        <v>0</v>
      </c>
      <c r="S3074" s="172" t="s">
        <v>80</v>
      </c>
    </row>
    <row r="3075" spans="13:19" s="133" customFormat="1" ht="12.75" hidden="1" x14ac:dyDescent="0.25">
      <c r="M3075" s="172" t="str">
        <f t="shared" si="94"/>
        <v>nie ubiegam sięOpolskieKolonowskie_PL522</v>
      </c>
      <c r="N3075" s="172" t="s">
        <v>1708</v>
      </c>
      <c r="O3075" s="192" t="str">
        <f t="shared" si="93"/>
        <v>Kolonowskie_PL522</v>
      </c>
      <c r="P3075" s="193" t="s">
        <v>1767</v>
      </c>
      <c r="Q3075" s="193" t="s">
        <v>1763</v>
      </c>
      <c r="R3075" s="172">
        <v>0</v>
      </c>
      <c r="S3075" s="172" t="s">
        <v>80</v>
      </c>
    </row>
    <row r="3076" spans="13:19" s="133" customFormat="1" ht="12.75" hidden="1" x14ac:dyDescent="0.25">
      <c r="M3076" s="172" t="str">
        <f t="shared" si="94"/>
        <v>nie ubiegam sięOpolskieKomprachcice_PL522</v>
      </c>
      <c r="N3076" s="172" t="s">
        <v>1708</v>
      </c>
      <c r="O3076" s="192" t="str">
        <f t="shared" si="93"/>
        <v>Komprachcice_PL522</v>
      </c>
      <c r="P3076" s="193" t="s">
        <v>1767</v>
      </c>
      <c r="Q3076" s="193" t="s">
        <v>1751</v>
      </c>
      <c r="R3076" s="172">
        <v>0</v>
      </c>
      <c r="S3076" s="172" t="s">
        <v>80</v>
      </c>
    </row>
    <row r="3077" spans="13:19" s="133" customFormat="1" ht="12.75" hidden="1" x14ac:dyDescent="0.25">
      <c r="M3077" s="172" t="str">
        <f t="shared" si="94"/>
        <v>nie ubiegam sięOpolskieKorfantów_PL521</v>
      </c>
      <c r="N3077" s="172" t="s">
        <v>1708</v>
      </c>
      <c r="O3077" s="192" t="str">
        <f t="shared" ref="O3077:O3140" si="95">Q3077&amp;P3077</f>
        <v>Korfantów_PL521</v>
      </c>
      <c r="P3077" s="193" t="s">
        <v>1766</v>
      </c>
      <c r="Q3077" s="193" t="s">
        <v>1722</v>
      </c>
      <c r="R3077" s="172">
        <v>0</v>
      </c>
      <c r="S3077" s="172" t="s">
        <v>80</v>
      </c>
    </row>
    <row r="3078" spans="13:19" s="133" customFormat="1" ht="12.75" hidden="1" x14ac:dyDescent="0.25">
      <c r="M3078" s="172" t="str">
        <f t="shared" ref="M3078:M3141" si="96">S3078&amp;N3078&amp;O3078</f>
        <v>nie ubiegam sięOpolskieLasowice Wielkie_PL521</v>
      </c>
      <c r="N3078" s="172" t="s">
        <v>1708</v>
      </c>
      <c r="O3078" s="192" t="str">
        <f t="shared" si="95"/>
        <v>Lasowice Wielkie_PL521</v>
      </c>
      <c r="P3078" s="193" t="s">
        <v>1766</v>
      </c>
      <c r="Q3078" s="193" t="s">
        <v>1714</v>
      </c>
      <c r="R3078" s="172">
        <v>0</v>
      </c>
      <c r="S3078" s="172" t="s">
        <v>80</v>
      </c>
    </row>
    <row r="3079" spans="13:19" s="133" customFormat="1" ht="12.75" hidden="1" x14ac:dyDescent="0.25">
      <c r="M3079" s="172" t="str">
        <f t="shared" si="96"/>
        <v>nie ubiegam sięOpolskieLeśnica_PL522</v>
      </c>
      <c r="N3079" s="172" t="s">
        <v>1708</v>
      </c>
      <c r="O3079" s="192" t="str">
        <f t="shared" si="95"/>
        <v>Leśnica_PL522</v>
      </c>
      <c r="P3079" s="193" t="s">
        <v>1767</v>
      </c>
      <c r="Q3079" s="193" t="s">
        <v>1764</v>
      </c>
      <c r="R3079" s="172">
        <v>0</v>
      </c>
      <c r="S3079" s="172" t="s">
        <v>80</v>
      </c>
    </row>
    <row r="3080" spans="13:19" s="133" customFormat="1" ht="12.75" hidden="1" x14ac:dyDescent="0.25">
      <c r="M3080" s="172" t="str">
        <f t="shared" si="96"/>
        <v>nie ubiegam sięOpolskieLewin Brzeski_PL521</v>
      </c>
      <c r="N3080" s="172" t="s">
        <v>1708</v>
      </c>
      <c r="O3080" s="192" t="str">
        <f t="shared" si="95"/>
        <v>Lewin Brzeski_PL521</v>
      </c>
      <c r="P3080" s="193" t="s">
        <v>1766</v>
      </c>
      <c r="Q3080" s="193" t="s">
        <v>1711</v>
      </c>
      <c r="R3080" s="172">
        <v>0</v>
      </c>
      <c r="S3080" s="172" t="s">
        <v>80</v>
      </c>
    </row>
    <row r="3081" spans="13:19" s="133" customFormat="1" ht="12.75" hidden="1" x14ac:dyDescent="0.25">
      <c r="M3081" s="172" t="str">
        <f t="shared" si="96"/>
        <v>nie ubiegam sięOpolskieLubrza_PL521</v>
      </c>
      <c r="N3081" s="172" t="s">
        <v>1708</v>
      </c>
      <c r="O3081" s="192" t="str">
        <f t="shared" si="95"/>
        <v>Lubrza_PL521</v>
      </c>
      <c r="P3081" s="193" t="s">
        <v>1766</v>
      </c>
      <c r="Q3081" s="193" t="s">
        <v>1548</v>
      </c>
      <c r="R3081" s="172">
        <v>0</v>
      </c>
      <c r="S3081" s="172" t="s">
        <v>80</v>
      </c>
    </row>
    <row r="3082" spans="13:19" s="133" customFormat="1" ht="12.75" hidden="1" x14ac:dyDescent="0.25">
      <c r="M3082" s="172" t="str">
        <f t="shared" si="96"/>
        <v>nie ubiegam sięOpolskieLubsza_PL521</v>
      </c>
      <c r="N3082" s="172" t="s">
        <v>1708</v>
      </c>
      <c r="O3082" s="192" t="str">
        <f t="shared" si="95"/>
        <v>Lubsza_PL521</v>
      </c>
      <c r="P3082" s="193" t="s">
        <v>1766</v>
      </c>
      <c r="Q3082" s="193" t="s">
        <v>1712</v>
      </c>
      <c r="R3082" s="172">
        <v>0</v>
      </c>
      <c r="S3082" s="172" t="s">
        <v>80</v>
      </c>
    </row>
    <row r="3083" spans="13:19" s="133" customFormat="1" ht="12.75" hidden="1" x14ac:dyDescent="0.25">
      <c r="M3083" s="172" t="str">
        <f t="shared" si="96"/>
        <v>nie ubiegam sięOpolskieŁambinowice_PL521</v>
      </c>
      <c r="N3083" s="172" t="s">
        <v>1708</v>
      </c>
      <c r="O3083" s="192" t="str">
        <f t="shared" si="95"/>
        <v>Łambinowice_PL521</v>
      </c>
      <c r="P3083" s="193" t="s">
        <v>1766</v>
      </c>
      <c r="Q3083" s="193" t="s">
        <v>1723</v>
      </c>
      <c r="R3083" s="172">
        <v>0</v>
      </c>
      <c r="S3083" s="172" t="s">
        <v>80</v>
      </c>
    </row>
    <row r="3084" spans="13:19" s="133" customFormat="1" ht="12.75" hidden="1" x14ac:dyDescent="0.25">
      <c r="M3084" s="172" t="str">
        <f t="shared" si="96"/>
        <v>nie ubiegam sięOpolskieŁubniany_PL522</v>
      </c>
      <c r="N3084" s="172" t="s">
        <v>1708</v>
      </c>
      <c r="O3084" s="192" t="str">
        <f t="shared" si="95"/>
        <v>Łubniany_PL522</v>
      </c>
      <c r="P3084" s="193" t="s">
        <v>1767</v>
      </c>
      <c r="Q3084" s="193" t="s">
        <v>1752</v>
      </c>
      <c r="R3084" s="172">
        <v>0</v>
      </c>
      <c r="S3084" s="172" t="s">
        <v>80</v>
      </c>
    </row>
    <row r="3085" spans="13:19" s="133" customFormat="1" ht="12.75" hidden="1" x14ac:dyDescent="0.25">
      <c r="M3085" s="172" t="str">
        <f t="shared" si="96"/>
        <v>nie ubiegam sięOpolskieMurów_PL522</v>
      </c>
      <c r="N3085" s="172" t="s">
        <v>1708</v>
      </c>
      <c r="O3085" s="192" t="str">
        <f t="shared" si="95"/>
        <v>Murów_PL522</v>
      </c>
      <c r="P3085" s="193" t="s">
        <v>1767</v>
      </c>
      <c r="Q3085" s="193" t="s">
        <v>1753</v>
      </c>
      <c r="R3085" s="172">
        <v>0</v>
      </c>
      <c r="S3085" s="172" t="s">
        <v>80</v>
      </c>
    </row>
    <row r="3086" spans="13:19" s="133" customFormat="1" ht="12.75" hidden="1" x14ac:dyDescent="0.25">
      <c r="M3086" s="172" t="str">
        <f t="shared" si="96"/>
        <v>nie ubiegam sięOpolskieNamysłów_PL521</v>
      </c>
      <c r="N3086" s="172" t="s">
        <v>1708</v>
      </c>
      <c r="O3086" s="192" t="str">
        <f t="shared" si="95"/>
        <v>Namysłów_PL521</v>
      </c>
      <c r="P3086" s="193" t="s">
        <v>1766</v>
      </c>
      <c r="Q3086" s="193" t="s">
        <v>1717</v>
      </c>
      <c r="R3086" s="172">
        <v>0</v>
      </c>
      <c r="S3086" s="172" t="s">
        <v>80</v>
      </c>
    </row>
    <row r="3087" spans="13:19" s="133" customFormat="1" ht="12.75" hidden="1" x14ac:dyDescent="0.25">
      <c r="M3087" s="172" t="str">
        <f t="shared" si="96"/>
        <v>nie ubiegam sięOpolskieNiemodlin_PL522</v>
      </c>
      <c r="N3087" s="172" t="s">
        <v>1708</v>
      </c>
      <c r="O3087" s="192" t="str">
        <f t="shared" si="95"/>
        <v>Niemodlin_PL522</v>
      </c>
      <c r="P3087" s="193" t="s">
        <v>1767</v>
      </c>
      <c r="Q3087" s="193" t="s">
        <v>1754</v>
      </c>
      <c r="R3087" s="172">
        <v>0</v>
      </c>
      <c r="S3087" s="172" t="s">
        <v>80</v>
      </c>
    </row>
    <row r="3088" spans="13:19" s="133" customFormat="1" ht="12.75" hidden="1" x14ac:dyDescent="0.25">
      <c r="M3088" s="172" t="str">
        <f t="shared" si="96"/>
        <v>nie ubiegam sięOpolskieNysa_PL521</v>
      </c>
      <c r="N3088" s="172" t="s">
        <v>1708</v>
      </c>
      <c r="O3088" s="192" t="str">
        <f t="shared" si="95"/>
        <v>Nysa_PL521</v>
      </c>
      <c r="P3088" s="193" t="s">
        <v>1766</v>
      </c>
      <c r="Q3088" s="193" t="s">
        <v>1724</v>
      </c>
      <c r="R3088" s="172">
        <v>0</v>
      </c>
      <c r="S3088" s="172" t="s">
        <v>80</v>
      </c>
    </row>
    <row r="3089" spans="13:19" s="133" customFormat="1" ht="12.75" hidden="1" x14ac:dyDescent="0.25">
      <c r="M3089" s="172" t="str">
        <f t="shared" si="96"/>
        <v>nie ubiegam sięOpolskieOlesno_PL522</v>
      </c>
      <c r="N3089" s="172" t="s">
        <v>1708</v>
      </c>
      <c r="O3089" s="192" t="str">
        <f t="shared" si="95"/>
        <v>Olesno_PL522</v>
      </c>
      <c r="P3089" s="193" t="s">
        <v>1767</v>
      </c>
      <c r="Q3089" s="193" t="s">
        <v>625</v>
      </c>
      <c r="R3089" s="172">
        <v>0</v>
      </c>
      <c r="S3089" s="172" t="s">
        <v>80</v>
      </c>
    </row>
    <row r="3090" spans="13:19" s="133" customFormat="1" ht="12.75" hidden="1" x14ac:dyDescent="0.25">
      <c r="M3090" s="172" t="str">
        <f t="shared" si="96"/>
        <v>nie ubiegam sięOpolskieOlszanka_PL521</v>
      </c>
      <c r="N3090" s="172" t="s">
        <v>1708</v>
      </c>
      <c r="O3090" s="192" t="str">
        <f t="shared" si="95"/>
        <v>Olszanka_PL521</v>
      </c>
      <c r="P3090" s="193" t="s">
        <v>1766</v>
      </c>
      <c r="Q3090" s="193" t="s">
        <v>340</v>
      </c>
      <c r="R3090" s="172">
        <v>0</v>
      </c>
      <c r="S3090" s="172" t="s">
        <v>80</v>
      </c>
    </row>
    <row r="3091" spans="13:19" s="133" customFormat="1" ht="12.75" hidden="1" x14ac:dyDescent="0.25">
      <c r="M3091" s="172" t="str">
        <f t="shared" si="96"/>
        <v>nie ubiegam sięOpolskieOtmuchów_PL521</v>
      </c>
      <c r="N3091" s="172" t="s">
        <v>1708</v>
      </c>
      <c r="O3091" s="192" t="str">
        <f t="shared" si="95"/>
        <v>Otmuchów_PL521</v>
      </c>
      <c r="P3091" s="193" t="s">
        <v>1766</v>
      </c>
      <c r="Q3091" s="193" t="s">
        <v>1725</v>
      </c>
      <c r="R3091" s="172">
        <v>0</v>
      </c>
      <c r="S3091" s="172" t="s">
        <v>80</v>
      </c>
    </row>
    <row r="3092" spans="13:19" s="133" customFormat="1" ht="12.75" hidden="1" x14ac:dyDescent="0.25">
      <c r="M3092" s="172" t="str">
        <f t="shared" si="96"/>
        <v>nie ubiegam sięOpolskieOzimek_PL522</v>
      </c>
      <c r="N3092" s="172" t="s">
        <v>1708</v>
      </c>
      <c r="O3092" s="192" t="str">
        <f t="shared" si="95"/>
        <v>Ozimek_PL522</v>
      </c>
      <c r="P3092" s="193" t="s">
        <v>1767</v>
      </c>
      <c r="Q3092" s="193" t="s">
        <v>1755</v>
      </c>
      <c r="R3092" s="172">
        <v>0</v>
      </c>
      <c r="S3092" s="172" t="s">
        <v>80</v>
      </c>
    </row>
    <row r="3093" spans="13:19" s="133" customFormat="1" ht="12.75" hidden="1" x14ac:dyDescent="0.25">
      <c r="M3093" s="172" t="str">
        <f t="shared" si="96"/>
        <v>nie ubiegam sięOpolskiePaczków_PL521</v>
      </c>
      <c r="N3093" s="172" t="s">
        <v>1708</v>
      </c>
      <c r="O3093" s="192" t="str">
        <f t="shared" si="95"/>
        <v>Paczków_PL521</v>
      </c>
      <c r="P3093" s="193" t="s">
        <v>1766</v>
      </c>
      <c r="Q3093" s="193" t="s">
        <v>1726</v>
      </c>
      <c r="R3093" s="172">
        <v>0</v>
      </c>
      <c r="S3093" s="172" t="s">
        <v>80</v>
      </c>
    </row>
    <row r="3094" spans="13:19" s="133" customFormat="1" ht="12.75" hidden="1" x14ac:dyDescent="0.25">
      <c r="M3094" s="172" t="str">
        <f t="shared" si="96"/>
        <v>nie ubiegam sięOpolskiePakosławice_PL521</v>
      </c>
      <c r="N3094" s="172" t="s">
        <v>1708</v>
      </c>
      <c r="O3094" s="192" t="str">
        <f t="shared" si="95"/>
        <v>Pakosławice_PL521</v>
      </c>
      <c r="P3094" s="193" t="s">
        <v>1766</v>
      </c>
      <c r="Q3094" s="193" t="s">
        <v>1727</v>
      </c>
      <c r="R3094" s="172">
        <v>0</v>
      </c>
      <c r="S3094" s="172" t="s">
        <v>80</v>
      </c>
    </row>
    <row r="3095" spans="13:19" s="133" customFormat="1" ht="12.75" hidden="1" x14ac:dyDescent="0.25">
      <c r="M3095" s="172" t="str">
        <f t="shared" si="96"/>
        <v>nie ubiegam sięOpolskiePawłowiczki_PL522</v>
      </c>
      <c r="N3095" s="172" t="s">
        <v>1708</v>
      </c>
      <c r="O3095" s="192" t="str">
        <f t="shared" si="95"/>
        <v>Pawłowiczki_PL522</v>
      </c>
      <c r="P3095" s="193" t="s">
        <v>1767</v>
      </c>
      <c r="Q3095" s="193" t="s">
        <v>1736</v>
      </c>
      <c r="R3095" s="172">
        <v>0</v>
      </c>
      <c r="S3095" s="172" t="s">
        <v>80</v>
      </c>
    </row>
    <row r="3096" spans="13:19" s="133" customFormat="1" ht="12.75" hidden="1" x14ac:dyDescent="0.25">
      <c r="M3096" s="172" t="str">
        <f t="shared" si="96"/>
        <v>nie ubiegam sięOpolskiePokój_PL521</v>
      </c>
      <c r="N3096" s="172" t="s">
        <v>1708</v>
      </c>
      <c r="O3096" s="192" t="str">
        <f t="shared" si="95"/>
        <v>Pokój_PL521</v>
      </c>
      <c r="P3096" s="193" t="s">
        <v>1766</v>
      </c>
      <c r="Q3096" s="193" t="s">
        <v>1718</v>
      </c>
      <c r="R3096" s="172">
        <v>0</v>
      </c>
      <c r="S3096" s="172" t="s">
        <v>80</v>
      </c>
    </row>
    <row r="3097" spans="13:19" s="133" customFormat="1" ht="12.75" hidden="1" x14ac:dyDescent="0.25">
      <c r="M3097" s="172" t="str">
        <f t="shared" si="96"/>
        <v>nie ubiegam sięOpolskiePolska Cerekiew_PL522</v>
      </c>
      <c r="N3097" s="172" t="s">
        <v>1708</v>
      </c>
      <c r="O3097" s="192" t="str">
        <f t="shared" si="95"/>
        <v>Polska Cerekiew_PL522</v>
      </c>
      <c r="P3097" s="193" t="s">
        <v>1767</v>
      </c>
      <c r="Q3097" s="193" t="s">
        <v>1737</v>
      </c>
      <c r="R3097" s="172">
        <v>0</v>
      </c>
      <c r="S3097" s="172" t="s">
        <v>80</v>
      </c>
    </row>
    <row r="3098" spans="13:19" s="133" customFormat="1" ht="12.75" hidden="1" x14ac:dyDescent="0.25">
      <c r="M3098" s="172" t="str">
        <f t="shared" si="96"/>
        <v>nie ubiegam sięOpolskiePopielów_PL522</v>
      </c>
      <c r="N3098" s="172" t="s">
        <v>1708</v>
      </c>
      <c r="O3098" s="192" t="str">
        <f t="shared" si="95"/>
        <v>Popielów_PL522</v>
      </c>
      <c r="P3098" s="193" t="s">
        <v>1767</v>
      </c>
      <c r="Q3098" s="193" t="s">
        <v>1756</v>
      </c>
      <c r="R3098" s="172">
        <v>0</v>
      </c>
      <c r="S3098" s="172" t="s">
        <v>80</v>
      </c>
    </row>
    <row r="3099" spans="13:19" s="133" customFormat="1" ht="12.75" hidden="1" x14ac:dyDescent="0.25">
      <c r="M3099" s="172" t="str">
        <f t="shared" si="96"/>
        <v>nie ubiegam sięOpolskiePraszka_PL522</v>
      </c>
      <c r="N3099" s="172" t="s">
        <v>1708</v>
      </c>
      <c r="O3099" s="192" t="str">
        <f t="shared" si="95"/>
        <v>Praszka_PL522</v>
      </c>
      <c r="P3099" s="193" t="s">
        <v>1767</v>
      </c>
      <c r="Q3099" s="193" t="s">
        <v>1744</v>
      </c>
      <c r="R3099" s="172">
        <v>0</v>
      </c>
      <c r="S3099" s="172" t="s">
        <v>80</v>
      </c>
    </row>
    <row r="3100" spans="13:19" s="133" customFormat="1" ht="12.75" hidden="1" x14ac:dyDescent="0.25">
      <c r="M3100" s="172" t="str">
        <f t="shared" si="96"/>
        <v>nie ubiegam sięOpolskiePrószków_PL522</v>
      </c>
      <c r="N3100" s="172" t="s">
        <v>1708</v>
      </c>
      <c r="O3100" s="192" t="str">
        <f t="shared" si="95"/>
        <v>Prószków_PL522</v>
      </c>
      <c r="P3100" s="193" t="s">
        <v>1767</v>
      </c>
      <c r="Q3100" s="193" t="s">
        <v>1757</v>
      </c>
      <c r="R3100" s="172">
        <v>0</v>
      </c>
      <c r="S3100" s="172" t="s">
        <v>80</v>
      </c>
    </row>
    <row r="3101" spans="13:19" s="133" customFormat="1" ht="12.75" hidden="1" x14ac:dyDescent="0.25">
      <c r="M3101" s="172" t="str">
        <f t="shared" si="96"/>
        <v>nie ubiegam sięOpolskieRadłów_PL522</v>
      </c>
      <c r="N3101" s="172" t="s">
        <v>1708</v>
      </c>
      <c r="O3101" s="192" t="str">
        <f t="shared" si="95"/>
        <v>Radłów_PL522</v>
      </c>
      <c r="P3101" s="193" t="s">
        <v>1767</v>
      </c>
      <c r="Q3101" s="193" t="s">
        <v>1745</v>
      </c>
      <c r="R3101" s="172">
        <v>0</v>
      </c>
      <c r="S3101" s="172" t="s">
        <v>80</v>
      </c>
    </row>
    <row r="3102" spans="13:19" s="133" customFormat="1" ht="12.75" hidden="1" x14ac:dyDescent="0.25">
      <c r="M3102" s="172" t="str">
        <f t="shared" si="96"/>
        <v>nie ubiegam sięOpolskieReńska Wieś_PL522</v>
      </c>
      <c r="N3102" s="172" t="s">
        <v>1708</v>
      </c>
      <c r="O3102" s="192" t="str">
        <f t="shared" si="95"/>
        <v>Reńska Wieś_PL522</v>
      </c>
      <c r="P3102" s="193" t="s">
        <v>1767</v>
      </c>
      <c r="Q3102" s="193" t="s">
        <v>1738</v>
      </c>
      <c r="R3102" s="172">
        <v>0</v>
      </c>
      <c r="S3102" s="172" t="s">
        <v>80</v>
      </c>
    </row>
    <row r="3103" spans="13:19" s="133" customFormat="1" ht="12.75" hidden="1" x14ac:dyDescent="0.25">
      <c r="M3103" s="172" t="str">
        <f t="shared" si="96"/>
        <v>nie ubiegam sięOpolskieRudniki_PL522</v>
      </c>
      <c r="N3103" s="172" t="s">
        <v>1708</v>
      </c>
      <c r="O3103" s="192" t="str">
        <f t="shared" si="95"/>
        <v>Rudniki_PL522</v>
      </c>
      <c r="P3103" s="193" t="s">
        <v>1767</v>
      </c>
      <c r="Q3103" s="193" t="s">
        <v>1746</v>
      </c>
      <c r="R3103" s="172">
        <v>0</v>
      </c>
      <c r="S3103" s="172" t="s">
        <v>80</v>
      </c>
    </row>
    <row r="3104" spans="13:19" s="133" customFormat="1" ht="12.75" hidden="1" x14ac:dyDescent="0.25">
      <c r="M3104" s="172" t="str">
        <f t="shared" si="96"/>
        <v>nie ubiegam sięOpolskieSkarbimierz_PL521</v>
      </c>
      <c r="N3104" s="172" t="s">
        <v>1708</v>
      </c>
      <c r="O3104" s="192" t="str">
        <f t="shared" si="95"/>
        <v>Skarbimierz_PL521</v>
      </c>
      <c r="P3104" s="193" t="s">
        <v>1766</v>
      </c>
      <c r="Q3104" s="193" t="s">
        <v>1709</v>
      </c>
      <c r="R3104" s="172">
        <v>0</v>
      </c>
      <c r="S3104" s="172" t="s">
        <v>80</v>
      </c>
    </row>
    <row r="3105" spans="13:19" s="133" customFormat="1" ht="12.75" hidden="1" x14ac:dyDescent="0.25">
      <c r="M3105" s="172" t="str">
        <f t="shared" si="96"/>
        <v>nie ubiegam sięOpolskieSkoroszyce_PL521</v>
      </c>
      <c r="N3105" s="172" t="s">
        <v>1708</v>
      </c>
      <c r="O3105" s="192" t="str">
        <f t="shared" si="95"/>
        <v>Skoroszyce_PL521</v>
      </c>
      <c r="P3105" s="193" t="s">
        <v>1766</v>
      </c>
      <c r="Q3105" s="193" t="s">
        <v>1728</v>
      </c>
      <c r="R3105" s="172">
        <v>0</v>
      </c>
      <c r="S3105" s="172" t="s">
        <v>80</v>
      </c>
    </row>
    <row r="3106" spans="13:19" s="133" customFormat="1" ht="12.75" hidden="1" x14ac:dyDescent="0.25">
      <c r="M3106" s="172" t="str">
        <f t="shared" si="96"/>
        <v>nie ubiegam sięOpolskieStrzelce Opolskie_PL522</v>
      </c>
      <c r="N3106" s="172" t="s">
        <v>1708</v>
      </c>
      <c r="O3106" s="192" t="str">
        <f t="shared" si="95"/>
        <v>Strzelce Opolskie_PL522</v>
      </c>
      <c r="P3106" s="193" t="s">
        <v>1767</v>
      </c>
      <c r="Q3106" s="193" t="s">
        <v>1765</v>
      </c>
      <c r="R3106" s="172">
        <v>0</v>
      </c>
      <c r="S3106" s="172" t="s">
        <v>80</v>
      </c>
    </row>
    <row r="3107" spans="13:19" s="133" customFormat="1" ht="12.75" hidden="1" x14ac:dyDescent="0.25">
      <c r="M3107" s="172" t="str">
        <f t="shared" si="96"/>
        <v>nie ubiegam sięOpolskieStrzeleczki_PL522</v>
      </c>
      <c r="N3107" s="172" t="s">
        <v>1708</v>
      </c>
      <c r="O3107" s="192" t="str">
        <f t="shared" si="95"/>
        <v>Strzeleczki_PL522</v>
      </c>
      <c r="P3107" s="193" t="s">
        <v>1767</v>
      </c>
      <c r="Q3107" s="193" t="s">
        <v>1740</v>
      </c>
      <c r="R3107" s="172">
        <v>0</v>
      </c>
      <c r="S3107" s="172" t="s">
        <v>80</v>
      </c>
    </row>
    <row r="3108" spans="13:19" s="133" customFormat="1" ht="12.75" hidden="1" x14ac:dyDescent="0.25">
      <c r="M3108" s="172" t="str">
        <f t="shared" si="96"/>
        <v>nie ubiegam sięOpolskieŚwierczów_PL521</v>
      </c>
      <c r="N3108" s="172" t="s">
        <v>1708</v>
      </c>
      <c r="O3108" s="192" t="str">
        <f t="shared" si="95"/>
        <v>Świerczów_PL521</v>
      </c>
      <c r="P3108" s="193" t="s">
        <v>1766</v>
      </c>
      <c r="Q3108" s="193" t="s">
        <v>1719</v>
      </c>
      <c r="R3108" s="172">
        <v>0</v>
      </c>
      <c r="S3108" s="172" t="s">
        <v>80</v>
      </c>
    </row>
    <row r="3109" spans="13:19" s="133" customFormat="1" ht="12.75" hidden="1" x14ac:dyDescent="0.25">
      <c r="M3109" s="172" t="str">
        <f t="shared" si="96"/>
        <v>nie ubiegam sięOpolskieTarnów Opolski_PL522</v>
      </c>
      <c r="N3109" s="172" t="s">
        <v>1708</v>
      </c>
      <c r="O3109" s="192" t="str">
        <f t="shared" si="95"/>
        <v>Tarnów Opolski_PL522</v>
      </c>
      <c r="P3109" s="193" t="s">
        <v>1767</v>
      </c>
      <c r="Q3109" s="193" t="s">
        <v>1758</v>
      </c>
      <c r="R3109" s="172">
        <v>0</v>
      </c>
      <c r="S3109" s="172" t="s">
        <v>80</v>
      </c>
    </row>
    <row r="3110" spans="13:19" s="133" customFormat="1" ht="12.75" hidden="1" x14ac:dyDescent="0.25">
      <c r="M3110" s="172" t="str">
        <f t="shared" si="96"/>
        <v>nie ubiegam sięOpolskieTułowice_PL522</v>
      </c>
      <c r="N3110" s="172" t="s">
        <v>1708</v>
      </c>
      <c r="O3110" s="192" t="str">
        <f t="shared" si="95"/>
        <v>Tułowice_PL522</v>
      </c>
      <c r="P3110" s="193" t="s">
        <v>1767</v>
      </c>
      <c r="Q3110" s="193" t="s">
        <v>1759</v>
      </c>
      <c r="R3110" s="172">
        <v>0</v>
      </c>
      <c r="S3110" s="172" t="s">
        <v>80</v>
      </c>
    </row>
    <row r="3111" spans="13:19" s="133" customFormat="1" ht="12.75" hidden="1" x14ac:dyDescent="0.25">
      <c r="M3111" s="172" t="str">
        <f t="shared" si="96"/>
        <v>nie ubiegam sięOpolskieTurawa_PL522</v>
      </c>
      <c r="N3111" s="172" t="s">
        <v>1708</v>
      </c>
      <c r="O3111" s="192" t="str">
        <f t="shared" si="95"/>
        <v>Turawa_PL522</v>
      </c>
      <c r="P3111" s="193" t="s">
        <v>1767</v>
      </c>
      <c r="Q3111" s="193" t="s">
        <v>1760</v>
      </c>
      <c r="R3111" s="172">
        <v>0</v>
      </c>
      <c r="S3111" s="172" t="s">
        <v>80</v>
      </c>
    </row>
    <row r="3112" spans="13:19" s="133" customFormat="1" ht="12.75" hidden="1" x14ac:dyDescent="0.25">
      <c r="M3112" s="172" t="str">
        <f t="shared" si="96"/>
        <v>nie ubiegam sięOpolskieUjazd_PL522</v>
      </c>
      <c r="N3112" s="172" t="s">
        <v>1708</v>
      </c>
      <c r="O3112" s="192" t="str">
        <f t="shared" si="95"/>
        <v>Ujazd_PL522</v>
      </c>
      <c r="P3112" s="193" t="s">
        <v>1767</v>
      </c>
      <c r="Q3112" s="193" t="s">
        <v>190</v>
      </c>
      <c r="R3112" s="172">
        <v>0</v>
      </c>
      <c r="S3112" s="172" t="s">
        <v>80</v>
      </c>
    </row>
    <row r="3113" spans="13:19" s="133" customFormat="1" ht="12.75" hidden="1" x14ac:dyDescent="0.25">
      <c r="M3113" s="172" t="str">
        <f t="shared" si="96"/>
        <v>nie ubiegam sięOpolskieWalce_PL522</v>
      </c>
      <c r="N3113" s="172" t="s">
        <v>1708</v>
      </c>
      <c r="O3113" s="192" t="str">
        <f t="shared" si="95"/>
        <v>Walce_PL522</v>
      </c>
      <c r="P3113" s="193" t="s">
        <v>1767</v>
      </c>
      <c r="Q3113" s="193" t="s">
        <v>1741</v>
      </c>
      <c r="R3113" s="172">
        <v>0</v>
      </c>
      <c r="S3113" s="172" t="s">
        <v>80</v>
      </c>
    </row>
    <row r="3114" spans="13:19" s="133" customFormat="1" ht="12.75" hidden="1" x14ac:dyDescent="0.25">
      <c r="M3114" s="172" t="str">
        <f t="shared" si="96"/>
        <v>nie ubiegam sięOpolskieWilków_PL521</v>
      </c>
      <c r="N3114" s="172" t="s">
        <v>1708</v>
      </c>
      <c r="O3114" s="192" t="str">
        <f t="shared" si="95"/>
        <v>Wilków_PL521</v>
      </c>
      <c r="P3114" s="193" t="s">
        <v>1766</v>
      </c>
      <c r="Q3114" s="193" t="s">
        <v>903</v>
      </c>
      <c r="R3114" s="172">
        <v>0</v>
      </c>
      <c r="S3114" s="172" t="s">
        <v>80</v>
      </c>
    </row>
    <row r="3115" spans="13:19" s="133" customFormat="1" ht="12.75" hidden="1" x14ac:dyDescent="0.25">
      <c r="M3115" s="172" t="str">
        <f t="shared" si="96"/>
        <v>nie ubiegam sięOpolskieWołczyn_PL521</v>
      </c>
      <c r="N3115" s="172" t="s">
        <v>1708</v>
      </c>
      <c r="O3115" s="192" t="str">
        <f t="shared" si="95"/>
        <v>Wołczyn_PL521</v>
      </c>
      <c r="P3115" s="193" t="s">
        <v>1766</v>
      </c>
      <c r="Q3115" s="193" t="s">
        <v>1715</v>
      </c>
      <c r="R3115" s="172">
        <v>0</v>
      </c>
      <c r="S3115" s="172" t="s">
        <v>80</v>
      </c>
    </row>
    <row r="3116" spans="13:19" s="133" customFormat="1" ht="12.75" hidden="1" x14ac:dyDescent="0.25">
      <c r="M3116" s="172" t="str">
        <f t="shared" si="96"/>
        <v>nie ubiegam sięOpolskieZębowice_PL522</v>
      </c>
      <c r="N3116" s="172" t="s">
        <v>1708</v>
      </c>
      <c r="O3116" s="192" t="str">
        <f t="shared" si="95"/>
        <v>Zębowice_PL522</v>
      </c>
      <c r="P3116" s="193" t="s">
        <v>1767</v>
      </c>
      <c r="Q3116" s="193" t="s">
        <v>1747</v>
      </c>
      <c r="R3116" s="172">
        <v>0</v>
      </c>
      <c r="S3116" s="172" t="s">
        <v>80</v>
      </c>
    </row>
    <row r="3117" spans="13:19" s="133" customFormat="1" ht="12.75" hidden="1" x14ac:dyDescent="0.25">
      <c r="M3117" s="172" t="str">
        <f t="shared" si="96"/>
        <v>nie ubiegam sięPodkarpackieAdamówka_PL324</v>
      </c>
      <c r="N3117" s="172" t="s">
        <v>922</v>
      </c>
      <c r="O3117" s="192" t="str">
        <f t="shared" si="95"/>
        <v>Adamówka_PL324</v>
      </c>
      <c r="P3117" s="193" t="s">
        <v>1033</v>
      </c>
      <c r="Q3117" s="193" t="s">
        <v>976</v>
      </c>
      <c r="R3117" s="172">
        <v>0</v>
      </c>
      <c r="S3117" s="172" t="s">
        <v>80</v>
      </c>
    </row>
    <row r="3118" spans="13:19" s="133" customFormat="1" ht="12.75" hidden="1" x14ac:dyDescent="0.25">
      <c r="M3118" s="172" t="str">
        <f t="shared" si="96"/>
        <v>nie ubiegam sięPodkarpackieBaligród_PL323</v>
      </c>
      <c r="N3118" s="172" t="s">
        <v>922</v>
      </c>
      <c r="O3118" s="192" t="str">
        <f t="shared" si="95"/>
        <v>Baligród_PL323</v>
      </c>
      <c r="P3118" s="193" t="s">
        <v>1032</v>
      </c>
      <c r="Q3118" s="193" t="s">
        <v>946</v>
      </c>
      <c r="R3118" s="172">
        <v>0</v>
      </c>
      <c r="S3118" s="172" t="s">
        <v>80</v>
      </c>
    </row>
    <row r="3119" spans="13:19" s="133" customFormat="1" ht="12.75" hidden="1" x14ac:dyDescent="0.25">
      <c r="M3119" s="172" t="str">
        <f t="shared" si="96"/>
        <v>nie ubiegam sięPodkarpackieBaranów Sandomierski_PL326</v>
      </c>
      <c r="N3119" s="172" t="s">
        <v>922</v>
      </c>
      <c r="O3119" s="192" t="str">
        <f t="shared" si="95"/>
        <v>Baranów Sandomierski_PL326</v>
      </c>
      <c r="P3119" s="193" t="s">
        <v>1035</v>
      </c>
      <c r="Q3119" s="193" t="s">
        <v>1028</v>
      </c>
      <c r="R3119" s="172">
        <v>0</v>
      </c>
      <c r="S3119" s="172" t="s">
        <v>80</v>
      </c>
    </row>
    <row r="3120" spans="13:19" s="133" customFormat="1" ht="12.75" hidden="1" x14ac:dyDescent="0.25">
      <c r="M3120" s="172" t="str">
        <f t="shared" si="96"/>
        <v>nie ubiegam sięPodkarpackieBesko_PL323</v>
      </c>
      <c r="N3120" s="172" t="s">
        <v>922</v>
      </c>
      <c r="O3120" s="192" t="str">
        <f t="shared" si="95"/>
        <v>Besko_PL323</v>
      </c>
      <c r="P3120" s="193" t="s">
        <v>1032</v>
      </c>
      <c r="Q3120" s="193" t="s">
        <v>939</v>
      </c>
      <c r="R3120" s="172">
        <v>0</v>
      </c>
      <c r="S3120" s="172" t="s">
        <v>80</v>
      </c>
    </row>
    <row r="3121" spans="13:19" s="133" customFormat="1" ht="12.75" hidden="1" x14ac:dyDescent="0.25">
      <c r="M3121" s="172" t="str">
        <f t="shared" si="96"/>
        <v>nie ubiegam sięPodkarpackieBircza_PL324</v>
      </c>
      <c r="N3121" s="172" t="s">
        <v>922</v>
      </c>
      <c r="O3121" s="192" t="str">
        <f t="shared" si="95"/>
        <v>Bircza_PL324</v>
      </c>
      <c r="P3121" s="193" t="s">
        <v>1033</v>
      </c>
      <c r="Q3121" s="193" t="s">
        <v>967</v>
      </c>
      <c r="R3121" s="172">
        <v>0</v>
      </c>
      <c r="S3121" s="172" t="s">
        <v>80</v>
      </c>
    </row>
    <row r="3122" spans="13:19" s="133" customFormat="1" ht="12.75" hidden="1" x14ac:dyDescent="0.25">
      <c r="M3122" s="172" t="str">
        <f t="shared" si="96"/>
        <v>nie ubiegam sięPodkarpackieBłażowa_PL325</v>
      </c>
      <c r="N3122" s="172" t="s">
        <v>922</v>
      </c>
      <c r="O3122" s="192" t="str">
        <f t="shared" si="95"/>
        <v>Błażowa_PL325</v>
      </c>
      <c r="P3122" s="193" t="s">
        <v>1034</v>
      </c>
      <c r="Q3122" s="193" t="s">
        <v>994</v>
      </c>
      <c r="R3122" s="172">
        <v>0</v>
      </c>
      <c r="S3122" s="172" t="s">
        <v>80</v>
      </c>
    </row>
    <row r="3123" spans="13:19" s="133" customFormat="1" ht="12.75" hidden="1" x14ac:dyDescent="0.25">
      <c r="M3123" s="172" t="str">
        <f t="shared" si="96"/>
        <v>nie ubiegam sięPodkarpackieBojanów_PL326</v>
      </c>
      <c r="N3123" s="172" t="s">
        <v>922</v>
      </c>
      <c r="O3123" s="192" t="str">
        <f t="shared" si="95"/>
        <v>Bojanów_PL326</v>
      </c>
      <c r="P3123" s="193" t="s">
        <v>1035</v>
      </c>
      <c r="Q3123" s="193" t="s">
        <v>1023</v>
      </c>
      <c r="R3123" s="172">
        <v>0</v>
      </c>
      <c r="S3123" s="172" t="s">
        <v>80</v>
      </c>
    </row>
    <row r="3124" spans="13:19" s="133" customFormat="1" ht="12.75" hidden="1" x14ac:dyDescent="0.25">
      <c r="M3124" s="172" t="str">
        <f t="shared" si="96"/>
        <v>nie ubiegam sięPodkarpackieBorowa_PL326</v>
      </c>
      <c r="N3124" s="172" t="s">
        <v>922</v>
      </c>
      <c r="O3124" s="192" t="str">
        <f t="shared" si="95"/>
        <v>Borowa_PL326</v>
      </c>
      <c r="P3124" s="193" t="s">
        <v>1035</v>
      </c>
      <c r="Q3124" s="193" t="s">
        <v>1010</v>
      </c>
      <c r="R3124" s="172">
        <v>0</v>
      </c>
      <c r="S3124" s="172" t="s">
        <v>80</v>
      </c>
    </row>
    <row r="3125" spans="13:19" s="133" customFormat="1" ht="12.75" hidden="1" x14ac:dyDescent="0.25">
      <c r="M3125" s="172" t="str">
        <f t="shared" si="96"/>
        <v>nie ubiegam sięPodkarpackieBrzostek_PL326</v>
      </c>
      <c r="N3125" s="172" t="s">
        <v>922</v>
      </c>
      <c r="O3125" s="192" t="str">
        <f t="shared" si="95"/>
        <v>Brzostek_PL326</v>
      </c>
      <c r="P3125" s="193" t="s">
        <v>1035</v>
      </c>
      <c r="Q3125" s="193" t="s">
        <v>1002</v>
      </c>
      <c r="R3125" s="172">
        <v>0</v>
      </c>
      <c r="S3125" s="172" t="s">
        <v>80</v>
      </c>
    </row>
    <row r="3126" spans="13:19" s="133" customFormat="1" ht="12.75" hidden="1" x14ac:dyDescent="0.25">
      <c r="M3126" s="172" t="str">
        <f t="shared" si="96"/>
        <v>nie ubiegam sięPodkarpackieBrzozów_PL323</v>
      </c>
      <c r="N3126" s="172" t="s">
        <v>922</v>
      </c>
      <c r="O3126" s="192" t="str">
        <f t="shared" si="95"/>
        <v>Brzozów_PL323</v>
      </c>
      <c r="P3126" s="193" t="s">
        <v>1032</v>
      </c>
      <c r="Q3126" s="193" t="s">
        <v>926</v>
      </c>
      <c r="R3126" s="172">
        <v>0</v>
      </c>
      <c r="S3126" s="172" t="s">
        <v>80</v>
      </c>
    </row>
    <row r="3127" spans="13:19" s="133" customFormat="1" ht="12.75" hidden="1" x14ac:dyDescent="0.25">
      <c r="M3127" s="172" t="str">
        <f t="shared" si="96"/>
        <v>nie ubiegam sięPodkarpackieBukowsko_PL323</v>
      </c>
      <c r="N3127" s="172" t="s">
        <v>922</v>
      </c>
      <c r="O3127" s="192" t="str">
        <f t="shared" si="95"/>
        <v>Bukowsko_PL323</v>
      </c>
      <c r="P3127" s="193" t="s">
        <v>1032</v>
      </c>
      <c r="Q3127" s="193" t="s">
        <v>940</v>
      </c>
      <c r="R3127" s="172">
        <v>0</v>
      </c>
      <c r="S3127" s="172" t="s">
        <v>80</v>
      </c>
    </row>
    <row r="3128" spans="13:19" s="133" customFormat="1" ht="12.75" hidden="1" x14ac:dyDescent="0.25">
      <c r="M3128" s="172" t="str">
        <f t="shared" si="96"/>
        <v>nie ubiegam sięPodkarpackieChłopice_PL324</v>
      </c>
      <c r="N3128" s="172" t="s">
        <v>922</v>
      </c>
      <c r="O3128" s="192" t="str">
        <f t="shared" si="95"/>
        <v>Chłopice_PL324</v>
      </c>
      <c r="P3128" s="193" t="s">
        <v>1033</v>
      </c>
      <c r="Q3128" s="193" t="s">
        <v>951</v>
      </c>
      <c r="R3128" s="172">
        <v>0</v>
      </c>
      <c r="S3128" s="172" t="s">
        <v>80</v>
      </c>
    </row>
    <row r="3129" spans="13:19" s="133" customFormat="1" ht="12.75" hidden="1" x14ac:dyDescent="0.25">
      <c r="M3129" s="172" t="str">
        <f t="shared" si="96"/>
        <v>nie ubiegam sięPodkarpackieChmielnik_PL325</v>
      </c>
      <c r="N3129" s="172" t="s">
        <v>922</v>
      </c>
      <c r="O3129" s="192" t="str">
        <f t="shared" si="95"/>
        <v>Chmielnik_PL325</v>
      </c>
      <c r="P3129" s="193" t="s">
        <v>1034</v>
      </c>
      <c r="Q3129" s="193" t="s">
        <v>995</v>
      </c>
      <c r="R3129" s="172">
        <v>0</v>
      </c>
      <c r="S3129" s="172" t="s">
        <v>80</v>
      </c>
    </row>
    <row r="3130" spans="13:19" s="133" customFormat="1" ht="12.75" hidden="1" x14ac:dyDescent="0.25">
      <c r="M3130" s="172" t="str">
        <f t="shared" si="96"/>
        <v>nie ubiegam sięPodkarpackieCieszanów_PL324</v>
      </c>
      <c r="N3130" s="172" t="s">
        <v>922</v>
      </c>
      <c r="O3130" s="192" t="str">
        <f t="shared" si="95"/>
        <v>Cieszanów_PL324</v>
      </c>
      <c r="P3130" s="193" t="s">
        <v>1033</v>
      </c>
      <c r="Q3130" s="193" t="s">
        <v>960</v>
      </c>
      <c r="R3130" s="172">
        <v>0</v>
      </c>
      <c r="S3130" s="172" t="s">
        <v>80</v>
      </c>
    </row>
    <row r="3131" spans="13:19" s="133" customFormat="1" ht="12.75" hidden="1" x14ac:dyDescent="0.25">
      <c r="M3131" s="172" t="str">
        <f t="shared" si="96"/>
        <v>nie ubiegam sięPodkarpackieCisna_PL323</v>
      </c>
      <c r="N3131" s="172" t="s">
        <v>922</v>
      </c>
      <c r="O3131" s="192" t="str">
        <f t="shared" si="95"/>
        <v>Cisna_PL323</v>
      </c>
      <c r="P3131" s="193" t="s">
        <v>1032</v>
      </c>
      <c r="Q3131" s="193" t="s">
        <v>947</v>
      </c>
      <c r="R3131" s="172">
        <v>0</v>
      </c>
      <c r="S3131" s="172" t="s">
        <v>80</v>
      </c>
    </row>
    <row r="3132" spans="13:19" s="133" customFormat="1" ht="12.75" hidden="1" x14ac:dyDescent="0.25">
      <c r="M3132" s="172" t="str">
        <f t="shared" si="96"/>
        <v>nie ubiegam sięPodkarpackieCmolas_PL325</v>
      </c>
      <c r="N3132" s="172" t="s">
        <v>922</v>
      </c>
      <c r="O3132" s="192" t="str">
        <f t="shared" si="95"/>
        <v>Cmolas_PL325</v>
      </c>
      <c r="P3132" s="193" t="s">
        <v>1034</v>
      </c>
      <c r="Q3132" s="193" t="s">
        <v>983</v>
      </c>
      <c r="R3132" s="172">
        <v>0</v>
      </c>
      <c r="S3132" s="172" t="s">
        <v>80</v>
      </c>
    </row>
    <row r="3133" spans="13:19" s="133" customFormat="1" ht="12.75" hidden="1" x14ac:dyDescent="0.25">
      <c r="M3133" s="172" t="str">
        <f t="shared" si="96"/>
        <v>nie ubiegam sięPodkarpackieCzarna_PL323</v>
      </c>
      <c r="N3133" s="172" t="s">
        <v>922</v>
      </c>
      <c r="O3133" s="192" t="str">
        <f t="shared" si="95"/>
        <v>Czarna_PL323</v>
      </c>
      <c r="P3133" s="193" t="s">
        <v>1032</v>
      </c>
      <c r="Q3133" s="193" t="s">
        <v>923</v>
      </c>
      <c r="R3133" s="172">
        <v>0</v>
      </c>
      <c r="S3133" s="172" t="s">
        <v>80</v>
      </c>
    </row>
    <row r="3134" spans="13:19" s="133" customFormat="1" ht="12.75" hidden="1" x14ac:dyDescent="0.25">
      <c r="M3134" s="172" t="str">
        <f t="shared" si="96"/>
        <v>nie ubiegam sięPodkarpackieCzarna_PL325</v>
      </c>
      <c r="N3134" s="172" t="s">
        <v>922</v>
      </c>
      <c r="O3134" s="192" t="str">
        <f t="shared" si="95"/>
        <v>Czarna_PL325</v>
      </c>
      <c r="P3134" s="193" t="s">
        <v>1034</v>
      </c>
      <c r="Q3134" s="193" t="s">
        <v>923</v>
      </c>
      <c r="R3134" s="172">
        <v>0</v>
      </c>
      <c r="S3134" s="172" t="s">
        <v>80</v>
      </c>
    </row>
    <row r="3135" spans="13:19" s="133" customFormat="1" ht="12.75" hidden="1" x14ac:dyDescent="0.25">
      <c r="M3135" s="172" t="str">
        <f t="shared" si="96"/>
        <v>nie ubiegam sięPodkarpackieCzarna_PL326</v>
      </c>
      <c r="N3135" s="172" t="s">
        <v>922</v>
      </c>
      <c r="O3135" s="192" t="str">
        <f t="shared" si="95"/>
        <v>Czarna_PL326</v>
      </c>
      <c r="P3135" s="193" t="s">
        <v>1035</v>
      </c>
      <c r="Q3135" s="193" t="s">
        <v>923</v>
      </c>
      <c r="R3135" s="172">
        <v>0</v>
      </c>
      <c r="S3135" s="172" t="s">
        <v>80</v>
      </c>
    </row>
    <row r="3136" spans="13:19" s="133" customFormat="1" ht="12.75" hidden="1" x14ac:dyDescent="0.25">
      <c r="M3136" s="172" t="str">
        <f t="shared" si="96"/>
        <v>nie ubiegam sięPodkarpackieCzermin_PL326</v>
      </c>
      <c r="N3136" s="172" t="s">
        <v>922</v>
      </c>
      <c r="O3136" s="192" t="str">
        <f t="shared" si="95"/>
        <v>Czermin_PL326</v>
      </c>
      <c r="P3136" s="193" t="s">
        <v>1035</v>
      </c>
      <c r="Q3136" s="193" t="s">
        <v>1011</v>
      </c>
      <c r="R3136" s="172">
        <v>0</v>
      </c>
      <c r="S3136" s="172" t="s">
        <v>80</v>
      </c>
    </row>
    <row r="3137" spans="13:19" s="133" customFormat="1" ht="12.75" hidden="1" x14ac:dyDescent="0.25">
      <c r="M3137" s="172" t="str">
        <f t="shared" si="96"/>
        <v>nie ubiegam sięPodkarpackieCzudec_PL325</v>
      </c>
      <c r="N3137" s="172" t="s">
        <v>922</v>
      </c>
      <c r="O3137" s="192" t="str">
        <f t="shared" si="95"/>
        <v>Czudec_PL325</v>
      </c>
      <c r="P3137" s="193" t="s">
        <v>1034</v>
      </c>
      <c r="Q3137" s="193" t="s">
        <v>999</v>
      </c>
      <c r="R3137" s="172">
        <v>0</v>
      </c>
      <c r="S3137" s="172" t="s">
        <v>80</v>
      </c>
    </row>
    <row r="3138" spans="13:19" s="133" customFormat="1" ht="12.75" hidden="1" x14ac:dyDescent="0.25">
      <c r="M3138" s="172" t="str">
        <f t="shared" si="96"/>
        <v>nie ubiegam sięPodkarpackieDębowiec_PL323</v>
      </c>
      <c r="N3138" s="172" t="s">
        <v>922</v>
      </c>
      <c r="O3138" s="192" t="str">
        <f t="shared" si="95"/>
        <v>Dębowiec_PL323</v>
      </c>
      <c r="P3138" s="193" t="s">
        <v>1032</v>
      </c>
      <c r="Q3138" s="193" t="s">
        <v>656</v>
      </c>
      <c r="R3138" s="172">
        <v>0</v>
      </c>
      <c r="S3138" s="172" t="s">
        <v>80</v>
      </c>
    </row>
    <row r="3139" spans="13:19" s="133" customFormat="1" ht="12.75" hidden="1" x14ac:dyDescent="0.25">
      <c r="M3139" s="172" t="str">
        <f t="shared" si="96"/>
        <v>nie ubiegam sięPodkarpackieDomaradz_PL323</v>
      </c>
      <c r="N3139" s="172" t="s">
        <v>922</v>
      </c>
      <c r="O3139" s="192" t="str">
        <f t="shared" si="95"/>
        <v>Domaradz_PL323</v>
      </c>
      <c r="P3139" s="193" t="s">
        <v>1032</v>
      </c>
      <c r="Q3139" s="193" t="s">
        <v>927</v>
      </c>
      <c r="R3139" s="172">
        <v>0</v>
      </c>
      <c r="S3139" s="172" t="s">
        <v>80</v>
      </c>
    </row>
    <row r="3140" spans="13:19" s="133" customFormat="1" ht="12.75" hidden="1" x14ac:dyDescent="0.25">
      <c r="M3140" s="172" t="str">
        <f t="shared" si="96"/>
        <v>nie ubiegam sięPodkarpackieDubiecko_PL324</v>
      </c>
      <c r="N3140" s="172" t="s">
        <v>922</v>
      </c>
      <c r="O3140" s="192" t="str">
        <f t="shared" si="95"/>
        <v>Dubiecko_PL324</v>
      </c>
      <c r="P3140" s="193" t="s">
        <v>1033</v>
      </c>
      <c r="Q3140" s="193" t="s">
        <v>968</v>
      </c>
      <c r="R3140" s="172">
        <v>0</v>
      </c>
      <c r="S3140" s="172" t="s">
        <v>80</v>
      </c>
    </row>
    <row r="3141" spans="13:19" s="133" customFormat="1" ht="12.75" hidden="1" x14ac:dyDescent="0.25">
      <c r="M3141" s="172" t="str">
        <f t="shared" si="96"/>
        <v>nie ubiegam sięPodkarpackieDukla_PL323</v>
      </c>
      <c r="N3141" s="172" t="s">
        <v>922</v>
      </c>
      <c r="O3141" s="192" t="str">
        <f t="shared" ref="O3141:O3204" si="97">Q3141&amp;P3141</f>
        <v>Dukla_PL323</v>
      </c>
      <c r="P3141" s="193" t="s">
        <v>1032</v>
      </c>
      <c r="Q3141" s="193" t="s">
        <v>936</v>
      </c>
      <c r="R3141" s="172">
        <v>0</v>
      </c>
      <c r="S3141" s="172" t="s">
        <v>80</v>
      </c>
    </row>
    <row r="3142" spans="13:19" s="133" customFormat="1" ht="12.75" hidden="1" x14ac:dyDescent="0.25">
      <c r="M3142" s="172" t="str">
        <f t="shared" ref="M3142:M3205" si="98">S3142&amp;N3142&amp;O3142</f>
        <v>nie ubiegam sięPodkarpackieDydnia_PL323</v>
      </c>
      <c r="N3142" s="172" t="s">
        <v>922</v>
      </c>
      <c r="O3142" s="192" t="str">
        <f t="shared" si="97"/>
        <v>Dydnia_PL323</v>
      </c>
      <c r="P3142" s="193" t="s">
        <v>1032</v>
      </c>
      <c r="Q3142" s="193" t="s">
        <v>928</v>
      </c>
      <c r="R3142" s="172">
        <v>0</v>
      </c>
      <c r="S3142" s="172" t="s">
        <v>80</v>
      </c>
    </row>
    <row r="3143" spans="13:19" s="133" customFormat="1" ht="12.75" hidden="1" x14ac:dyDescent="0.25">
      <c r="M3143" s="172" t="str">
        <f t="shared" si="98"/>
        <v>nie ubiegam sięPodkarpackieDynów_PL325</v>
      </c>
      <c r="N3143" s="172" t="s">
        <v>922</v>
      </c>
      <c r="O3143" s="192" t="str">
        <f t="shared" si="97"/>
        <v>Dynów_PL325</v>
      </c>
      <c r="P3143" s="193" t="s">
        <v>1034</v>
      </c>
      <c r="Q3143" s="193" t="s">
        <v>993</v>
      </c>
      <c r="R3143" s="172">
        <v>0</v>
      </c>
      <c r="S3143" s="172" t="s">
        <v>80</v>
      </c>
    </row>
    <row r="3144" spans="13:19" s="133" customFormat="1" ht="12.75" hidden="1" x14ac:dyDescent="0.25">
      <c r="M3144" s="172" t="str">
        <f t="shared" si="98"/>
        <v>nie ubiegam sięPodkarpackieDynów_PL325</v>
      </c>
      <c r="N3144" s="172" t="s">
        <v>922</v>
      </c>
      <c r="O3144" s="192" t="str">
        <f t="shared" si="97"/>
        <v>Dynów_PL325</v>
      </c>
      <c r="P3144" s="193" t="s">
        <v>1034</v>
      </c>
      <c r="Q3144" s="193" t="s">
        <v>993</v>
      </c>
      <c r="R3144" s="172">
        <v>0</v>
      </c>
      <c r="S3144" s="172" t="s">
        <v>80</v>
      </c>
    </row>
    <row r="3145" spans="13:19" s="133" customFormat="1" ht="12.75" hidden="1" x14ac:dyDescent="0.25">
      <c r="M3145" s="172" t="str">
        <f t="shared" si="98"/>
        <v>nie ubiegam sięPodkarpackieDzikowiec_PL325</v>
      </c>
      <c r="N3145" s="172" t="s">
        <v>922</v>
      </c>
      <c r="O3145" s="192" t="str">
        <f t="shared" si="97"/>
        <v>Dzikowiec_PL325</v>
      </c>
      <c r="P3145" s="193" t="s">
        <v>1034</v>
      </c>
      <c r="Q3145" s="193" t="s">
        <v>988</v>
      </c>
      <c r="R3145" s="172">
        <v>0</v>
      </c>
      <c r="S3145" s="172" t="s">
        <v>80</v>
      </c>
    </row>
    <row r="3146" spans="13:19" s="133" customFormat="1" ht="12.75" hidden="1" x14ac:dyDescent="0.25">
      <c r="M3146" s="172" t="str">
        <f t="shared" si="98"/>
        <v>nie ubiegam sięPodkarpackieFredropol_PL324</v>
      </c>
      <c r="N3146" s="172" t="s">
        <v>922</v>
      </c>
      <c r="O3146" s="192" t="str">
        <f t="shared" si="97"/>
        <v>Fredropol_PL324</v>
      </c>
      <c r="P3146" s="193" t="s">
        <v>1033</v>
      </c>
      <c r="Q3146" s="193" t="s">
        <v>969</v>
      </c>
      <c r="R3146" s="172">
        <v>0</v>
      </c>
      <c r="S3146" s="172" t="s">
        <v>80</v>
      </c>
    </row>
    <row r="3147" spans="13:19" s="133" customFormat="1" ht="12.75" hidden="1" x14ac:dyDescent="0.25">
      <c r="M3147" s="172" t="str">
        <f t="shared" si="98"/>
        <v>nie ubiegam sięPodkarpackieFrysztak_PL325</v>
      </c>
      <c r="N3147" s="172" t="s">
        <v>922</v>
      </c>
      <c r="O3147" s="192" t="str">
        <f t="shared" si="97"/>
        <v>Frysztak_PL325</v>
      </c>
      <c r="P3147" s="193" t="s">
        <v>1034</v>
      </c>
      <c r="Q3147" s="193" t="s">
        <v>1000</v>
      </c>
      <c r="R3147" s="172">
        <v>0</v>
      </c>
      <c r="S3147" s="172" t="s">
        <v>80</v>
      </c>
    </row>
    <row r="3148" spans="13:19" s="133" customFormat="1" ht="12.75" hidden="1" x14ac:dyDescent="0.25">
      <c r="M3148" s="172" t="str">
        <f t="shared" si="98"/>
        <v>nie ubiegam sięPodkarpackieGawłuszowice_PL326</v>
      </c>
      <c r="N3148" s="172" t="s">
        <v>922</v>
      </c>
      <c r="O3148" s="192" t="str">
        <f t="shared" si="97"/>
        <v>Gawłuszowice_PL326</v>
      </c>
      <c r="P3148" s="193" t="s">
        <v>1035</v>
      </c>
      <c r="Q3148" s="193" t="s">
        <v>1012</v>
      </c>
      <c r="R3148" s="172">
        <v>0</v>
      </c>
      <c r="S3148" s="172" t="s">
        <v>80</v>
      </c>
    </row>
    <row r="3149" spans="13:19" s="133" customFormat="1" ht="12.75" hidden="1" x14ac:dyDescent="0.25">
      <c r="M3149" s="172" t="str">
        <f t="shared" si="98"/>
        <v>nie ubiegam sięPodkarpackieGorzyce_PL326</v>
      </c>
      <c r="N3149" s="172" t="s">
        <v>922</v>
      </c>
      <c r="O3149" s="192" t="str">
        <f t="shared" si="97"/>
        <v>Gorzyce_PL326</v>
      </c>
      <c r="P3149" s="193" t="s">
        <v>1035</v>
      </c>
      <c r="Q3149" s="193" t="s">
        <v>1029</v>
      </c>
      <c r="R3149" s="172">
        <v>0</v>
      </c>
      <c r="S3149" s="172" t="s">
        <v>80</v>
      </c>
    </row>
    <row r="3150" spans="13:19" s="133" customFormat="1" ht="12.75" hidden="1" x14ac:dyDescent="0.25">
      <c r="M3150" s="172" t="str">
        <f t="shared" si="98"/>
        <v>nie ubiegam sięPodkarpackieGrębów_PL326</v>
      </c>
      <c r="N3150" s="172" t="s">
        <v>922</v>
      </c>
      <c r="O3150" s="192" t="str">
        <f t="shared" si="97"/>
        <v>Grębów_PL326</v>
      </c>
      <c r="P3150" s="193" t="s">
        <v>1035</v>
      </c>
      <c r="Q3150" s="193" t="s">
        <v>1030</v>
      </c>
      <c r="R3150" s="172">
        <v>0</v>
      </c>
      <c r="S3150" s="172" t="s">
        <v>80</v>
      </c>
    </row>
    <row r="3151" spans="13:19" s="133" customFormat="1" ht="12.75" hidden="1" x14ac:dyDescent="0.25">
      <c r="M3151" s="172" t="str">
        <f t="shared" si="98"/>
        <v>nie ubiegam sięPodkarpackieGrodzisko Dolne_PL326</v>
      </c>
      <c r="N3151" s="172" t="s">
        <v>922</v>
      </c>
      <c r="O3151" s="192" t="str">
        <f t="shared" si="97"/>
        <v>Grodzisko Dolne_PL326</v>
      </c>
      <c r="P3151" s="193" t="s">
        <v>1035</v>
      </c>
      <c r="Q3151" s="193" t="s">
        <v>1006</v>
      </c>
      <c r="R3151" s="172">
        <v>0</v>
      </c>
      <c r="S3151" s="172" t="s">
        <v>80</v>
      </c>
    </row>
    <row r="3152" spans="13:19" s="133" customFormat="1" ht="12.75" hidden="1" x14ac:dyDescent="0.25">
      <c r="M3152" s="172" t="str">
        <f t="shared" si="98"/>
        <v>nie ubiegam sięPodkarpackieHaczów_PL323</v>
      </c>
      <c r="N3152" s="172" t="s">
        <v>922</v>
      </c>
      <c r="O3152" s="192" t="str">
        <f t="shared" si="97"/>
        <v>Haczów_PL323</v>
      </c>
      <c r="P3152" s="193" t="s">
        <v>1032</v>
      </c>
      <c r="Q3152" s="193" t="s">
        <v>929</v>
      </c>
      <c r="R3152" s="172">
        <v>0</v>
      </c>
      <c r="S3152" s="172" t="s">
        <v>80</v>
      </c>
    </row>
    <row r="3153" spans="13:19" s="133" customFormat="1" ht="12.75" hidden="1" x14ac:dyDescent="0.25">
      <c r="M3153" s="172" t="str">
        <f t="shared" si="98"/>
        <v>nie ubiegam sięPodkarpackieHarasiuki_PL326</v>
      </c>
      <c r="N3153" s="172" t="s">
        <v>922</v>
      </c>
      <c r="O3153" s="192" t="str">
        <f t="shared" si="97"/>
        <v>Harasiuki_PL326</v>
      </c>
      <c r="P3153" s="193" t="s">
        <v>1035</v>
      </c>
      <c r="Q3153" s="193" t="s">
        <v>1018</v>
      </c>
      <c r="R3153" s="172">
        <v>0</v>
      </c>
      <c r="S3153" s="172" t="s">
        <v>80</v>
      </c>
    </row>
    <row r="3154" spans="13:19" s="133" customFormat="1" ht="12.75" hidden="1" x14ac:dyDescent="0.25">
      <c r="M3154" s="172" t="str">
        <f t="shared" si="98"/>
        <v>nie ubiegam sięPodkarpackieHoryniec-Zdrój_PL324</v>
      </c>
      <c r="N3154" s="172" t="s">
        <v>922</v>
      </c>
      <c r="O3154" s="192" t="str">
        <f t="shared" si="97"/>
        <v>Horyniec-Zdrój_PL324</v>
      </c>
      <c r="P3154" s="193" t="s">
        <v>1033</v>
      </c>
      <c r="Q3154" s="193" t="s">
        <v>961</v>
      </c>
      <c r="R3154" s="172">
        <v>0</v>
      </c>
      <c r="S3154" s="172" t="s">
        <v>80</v>
      </c>
    </row>
    <row r="3155" spans="13:19" s="133" customFormat="1" ht="12.75" hidden="1" x14ac:dyDescent="0.25">
      <c r="M3155" s="172" t="str">
        <f t="shared" si="98"/>
        <v>nie ubiegam sięPodkarpackieHyżne_PL325</v>
      </c>
      <c r="N3155" s="172" t="s">
        <v>922</v>
      </c>
      <c r="O3155" s="192" t="str">
        <f t="shared" si="97"/>
        <v>Hyżne_PL325</v>
      </c>
      <c r="P3155" s="193" t="s">
        <v>1034</v>
      </c>
      <c r="Q3155" s="193" t="s">
        <v>996</v>
      </c>
      <c r="R3155" s="172">
        <v>0</v>
      </c>
      <c r="S3155" s="172" t="s">
        <v>80</v>
      </c>
    </row>
    <row r="3156" spans="13:19" s="133" customFormat="1" ht="12.75" hidden="1" x14ac:dyDescent="0.25">
      <c r="M3156" s="172" t="str">
        <f t="shared" si="98"/>
        <v>nie ubiegam sięPodkarpackieIwierzyce_PL325</v>
      </c>
      <c r="N3156" s="172" t="s">
        <v>922</v>
      </c>
      <c r="O3156" s="192" t="str">
        <f t="shared" si="97"/>
        <v>Iwierzyce_PL325</v>
      </c>
      <c r="P3156" s="193" t="s">
        <v>1034</v>
      </c>
      <c r="Q3156" s="193" t="s">
        <v>990</v>
      </c>
      <c r="R3156" s="172">
        <v>0</v>
      </c>
      <c r="S3156" s="172" t="s">
        <v>80</v>
      </c>
    </row>
    <row r="3157" spans="13:19" s="133" customFormat="1" ht="12.75" hidden="1" x14ac:dyDescent="0.25">
      <c r="M3157" s="172" t="str">
        <f t="shared" si="98"/>
        <v>nie ubiegam sięPodkarpackieJarocin_PL326</v>
      </c>
      <c r="N3157" s="172" t="s">
        <v>922</v>
      </c>
      <c r="O3157" s="192" t="str">
        <f t="shared" si="97"/>
        <v>Jarocin_PL326</v>
      </c>
      <c r="P3157" s="193" t="s">
        <v>1035</v>
      </c>
      <c r="Q3157" s="193" t="s">
        <v>1019</v>
      </c>
      <c r="R3157" s="172">
        <v>0</v>
      </c>
      <c r="S3157" s="172" t="s">
        <v>80</v>
      </c>
    </row>
    <row r="3158" spans="13:19" s="133" customFormat="1" ht="12.75" hidden="1" x14ac:dyDescent="0.25">
      <c r="M3158" s="172" t="str">
        <f t="shared" si="98"/>
        <v>nie ubiegam sięPodkarpackieJarosław_PL324</v>
      </c>
      <c r="N3158" s="172" t="s">
        <v>922</v>
      </c>
      <c r="O3158" s="192" t="str">
        <f t="shared" si="97"/>
        <v>Jarosław_PL324</v>
      </c>
      <c r="P3158" s="193" t="s">
        <v>1033</v>
      </c>
      <c r="Q3158" s="193" t="s">
        <v>952</v>
      </c>
      <c r="R3158" s="172">
        <v>0</v>
      </c>
      <c r="S3158" s="172" t="s">
        <v>80</v>
      </c>
    </row>
    <row r="3159" spans="13:19" s="133" customFormat="1" ht="12.75" hidden="1" x14ac:dyDescent="0.25">
      <c r="M3159" s="172" t="str">
        <f t="shared" si="98"/>
        <v>nie ubiegam sięPodkarpackieJasło_PL323</v>
      </c>
      <c r="N3159" s="172" t="s">
        <v>922</v>
      </c>
      <c r="O3159" s="192" t="str">
        <f t="shared" si="97"/>
        <v>Jasło_PL323</v>
      </c>
      <c r="P3159" s="193" t="s">
        <v>1032</v>
      </c>
      <c r="Q3159" s="193" t="s">
        <v>931</v>
      </c>
      <c r="R3159" s="172">
        <v>0</v>
      </c>
      <c r="S3159" s="172" t="s">
        <v>80</v>
      </c>
    </row>
    <row r="3160" spans="13:19" s="133" customFormat="1" ht="12.75" hidden="1" x14ac:dyDescent="0.25">
      <c r="M3160" s="172" t="str">
        <f t="shared" si="98"/>
        <v>nie ubiegam sięPodkarpackieJaśliska_PL323</v>
      </c>
      <c r="N3160" s="172" t="s">
        <v>922</v>
      </c>
      <c r="O3160" s="192" t="str">
        <f t="shared" si="97"/>
        <v>Jaśliska_PL323</v>
      </c>
      <c r="P3160" s="193" t="s">
        <v>1032</v>
      </c>
      <c r="Q3160" s="193" t="s">
        <v>938</v>
      </c>
      <c r="R3160" s="172">
        <v>0</v>
      </c>
      <c r="S3160" s="172" t="s">
        <v>80</v>
      </c>
    </row>
    <row r="3161" spans="13:19" s="133" customFormat="1" ht="12.75" hidden="1" x14ac:dyDescent="0.25">
      <c r="M3161" s="172" t="str">
        <f t="shared" si="98"/>
        <v>nie ubiegam sięPodkarpackieJawornik Polski_PL324</v>
      </c>
      <c r="N3161" s="172" t="s">
        <v>922</v>
      </c>
      <c r="O3161" s="192" t="str">
        <f t="shared" si="97"/>
        <v>Jawornik Polski_PL324</v>
      </c>
      <c r="P3161" s="193" t="s">
        <v>1033</v>
      </c>
      <c r="Q3161" s="193" t="s">
        <v>977</v>
      </c>
      <c r="R3161" s="172">
        <v>0</v>
      </c>
      <c r="S3161" s="172" t="s">
        <v>80</v>
      </c>
    </row>
    <row r="3162" spans="13:19" s="133" customFormat="1" ht="12.75" hidden="1" x14ac:dyDescent="0.25">
      <c r="M3162" s="172" t="str">
        <f t="shared" si="98"/>
        <v>nie ubiegam sięPodkarpackieJeżowe_PL326</v>
      </c>
      <c r="N3162" s="172" t="s">
        <v>922</v>
      </c>
      <c r="O3162" s="192" t="str">
        <f t="shared" si="97"/>
        <v>Jeżowe_PL326</v>
      </c>
      <c r="P3162" s="193" t="s">
        <v>1035</v>
      </c>
      <c r="Q3162" s="193" t="s">
        <v>1020</v>
      </c>
      <c r="R3162" s="172">
        <v>0</v>
      </c>
      <c r="S3162" s="172" t="s">
        <v>80</v>
      </c>
    </row>
    <row r="3163" spans="13:19" s="133" customFormat="1" ht="12.75" hidden="1" x14ac:dyDescent="0.25">
      <c r="M3163" s="172" t="str">
        <f t="shared" si="98"/>
        <v>nie ubiegam sięPodkarpackieJodłowa_PL326</v>
      </c>
      <c r="N3163" s="172" t="s">
        <v>922</v>
      </c>
      <c r="O3163" s="192" t="str">
        <f t="shared" si="97"/>
        <v>Jodłowa_PL326</v>
      </c>
      <c r="P3163" s="193" t="s">
        <v>1035</v>
      </c>
      <c r="Q3163" s="193" t="s">
        <v>1003</v>
      </c>
      <c r="R3163" s="172">
        <v>0</v>
      </c>
      <c r="S3163" s="172" t="s">
        <v>80</v>
      </c>
    </row>
    <row r="3164" spans="13:19" s="133" customFormat="1" ht="12.75" hidden="1" x14ac:dyDescent="0.25">
      <c r="M3164" s="172" t="str">
        <f t="shared" si="98"/>
        <v>nie ubiegam sięPodkarpackieKamień_PL325</v>
      </c>
      <c r="N3164" s="172" t="s">
        <v>922</v>
      </c>
      <c r="O3164" s="192" t="str">
        <f t="shared" si="97"/>
        <v>Kamień_PL325</v>
      </c>
      <c r="P3164" s="193" t="s">
        <v>1034</v>
      </c>
      <c r="Q3164" s="193" t="s">
        <v>792</v>
      </c>
      <c r="R3164" s="172">
        <v>0</v>
      </c>
      <c r="S3164" s="172" t="s">
        <v>80</v>
      </c>
    </row>
    <row r="3165" spans="13:19" s="133" customFormat="1" ht="12.75" hidden="1" x14ac:dyDescent="0.25">
      <c r="M3165" s="172" t="str">
        <f t="shared" si="98"/>
        <v>nie ubiegam sięPodkarpackieKańczuga_PL324</v>
      </c>
      <c r="N3165" s="172" t="s">
        <v>922</v>
      </c>
      <c r="O3165" s="192" t="str">
        <f t="shared" si="97"/>
        <v>Kańczuga_PL324</v>
      </c>
      <c r="P3165" s="193" t="s">
        <v>1033</v>
      </c>
      <c r="Q3165" s="193" t="s">
        <v>978</v>
      </c>
      <c r="R3165" s="172">
        <v>0</v>
      </c>
      <c r="S3165" s="172" t="s">
        <v>80</v>
      </c>
    </row>
    <row r="3166" spans="13:19" s="133" customFormat="1" ht="12.75" hidden="1" x14ac:dyDescent="0.25">
      <c r="M3166" s="172" t="str">
        <f t="shared" si="98"/>
        <v>nie ubiegam sięPodkarpackieKolbuszowa_PL325</v>
      </c>
      <c r="N3166" s="172" t="s">
        <v>922</v>
      </c>
      <c r="O3166" s="192" t="str">
        <f t="shared" si="97"/>
        <v>Kolbuszowa_PL325</v>
      </c>
      <c r="P3166" s="193" t="s">
        <v>1034</v>
      </c>
      <c r="Q3166" s="193" t="s">
        <v>984</v>
      </c>
      <c r="R3166" s="172">
        <v>0</v>
      </c>
      <c r="S3166" s="172" t="s">
        <v>80</v>
      </c>
    </row>
    <row r="3167" spans="13:19" s="133" customFormat="1" ht="12.75" hidden="1" x14ac:dyDescent="0.25">
      <c r="M3167" s="172" t="str">
        <f t="shared" si="98"/>
        <v>nie ubiegam sięPodkarpackieKomańcza_PL323</v>
      </c>
      <c r="N3167" s="172" t="s">
        <v>922</v>
      </c>
      <c r="O3167" s="192" t="str">
        <f t="shared" si="97"/>
        <v>Komańcza_PL323</v>
      </c>
      <c r="P3167" s="193" t="s">
        <v>1032</v>
      </c>
      <c r="Q3167" s="193" t="s">
        <v>941</v>
      </c>
      <c r="R3167" s="172">
        <v>0</v>
      </c>
      <c r="S3167" s="172" t="s">
        <v>80</v>
      </c>
    </row>
    <row r="3168" spans="13:19" s="133" customFormat="1" ht="12.75" hidden="1" x14ac:dyDescent="0.25">
      <c r="M3168" s="172" t="str">
        <f t="shared" si="98"/>
        <v>nie ubiegam sięPodkarpackieKrasiczyn_PL324</v>
      </c>
      <c r="N3168" s="172" t="s">
        <v>922</v>
      </c>
      <c r="O3168" s="192" t="str">
        <f t="shared" si="97"/>
        <v>Krasiczyn_PL324</v>
      </c>
      <c r="P3168" s="193" t="s">
        <v>1033</v>
      </c>
      <c r="Q3168" s="193" t="s">
        <v>970</v>
      </c>
      <c r="R3168" s="172">
        <v>0</v>
      </c>
      <c r="S3168" s="172" t="s">
        <v>80</v>
      </c>
    </row>
    <row r="3169" spans="13:19" s="133" customFormat="1" ht="12.75" hidden="1" x14ac:dyDescent="0.25">
      <c r="M3169" s="172" t="str">
        <f t="shared" si="98"/>
        <v>nie ubiegam sięPodkarpackieKrempna_PL323</v>
      </c>
      <c r="N3169" s="172" t="s">
        <v>922</v>
      </c>
      <c r="O3169" s="192" t="str">
        <f t="shared" si="97"/>
        <v>Krempna_PL323</v>
      </c>
      <c r="P3169" s="193" t="s">
        <v>1032</v>
      </c>
      <c r="Q3169" s="193" t="s">
        <v>932</v>
      </c>
      <c r="R3169" s="172">
        <v>0</v>
      </c>
      <c r="S3169" s="172" t="s">
        <v>80</v>
      </c>
    </row>
    <row r="3170" spans="13:19" s="133" customFormat="1" ht="12.75" hidden="1" x14ac:dyDescent="0.25">
      <c r="M3170" s="172" t="str">
        <f t="shared" si="98"/>
        <v>nie ubiegam sięPodkarpackieKrzeszów_PL326</v>
      </c>
      <c r="N3170" s="172" t="s">
        <v>922</v>
      </c>
      <c r="O3170" s="192" t="str">
        <f t="shared" si="97"/>
        <v>Krzeszów_PL326</v>
      </c>
      <c r="P3170" s="193" t="s">
        <v>1035</v>
      </c>
      <c r="Q3170" s="193" t="s">
        <v>1021</v>
      </c>
      <c r="R3170" s="172">
        <v>0</v>
      </c>
      <c r="S3170" s="172" t="s">
        <v>80</v>
      </c>
    </row>
    <row r="3171" spans="13:19" s="133" customFormat="1" ht="12.75" hidden="1" x14ac:dyDescent="0.25">
      <c r="M3171" s="172" t="str">
        <f t="shared" si="98"/>
        <v>nie ubiegam sięPodkarpackieKrzywcza_PL324</v>
      </c>
      <c r="N3171" s="172" t="s">
        <v>922</v>
      </c>
      <c r="O3171" s="192" t="str">
        <f t="shared" si="97"/>
        <v>Krzywcza_PL324</v>
      </c>
      <c r="P3171" s="193" t="s">
        <v>1033</v>
      </c>
      <c r="Q3171" s="193" t="s">
        <v>971</v>
      </c>
      <c r="R3171" s="172">
        <v>0</v>
      </c>
      <c r="S3171" s="172" t="s">
        <v>80</v>
      </c>
    </row>
    <row r="3172" spans="13:19" s="133" customFormat="1" ht="12.75" hidden="1" x14ac:dyDescent="0.25">
      <c r="M3172" s="172" t="str">
        <f t="shared" si="98"/>
        <v>nie ubiegam sięPodkarpackieKuryłówka_PL326</v>
      </c>
      <c r="N3172" s="172" t="s">
        <v>922</v>
      </c>
      <c r="O3172" s="192" t="str">
        <f t="shared" si="97"/>
        <v>Kuryłówka_PL326</v>
      </c>
      <c r="P3172" s="193" t="s">
        <v>1035</v>
      </c>
      <c r="Q3172" s="193" t="s">
        <v>1007</v>
      </c>
      <c r="R3172" s="172">
        <v>0</v>
      </c>
      <c r="S3172" s="172" t="s">
        <v>80</v>
      </c>
    </row>
    <row r="3173" spans="13:19" s="133" customFormat="1" ht="12.75" hidden="1" x14ac:dyDescent="0.25">
      <c r="M3173" s="172" t="str">
        <f t="shared" si="98"/>
        <v>nie ubiegam sięPodkarpackieLaszki_PL324</v>
      </c>
      <c r="N3173" s="172" t="s">
        <v>922</v>
      </c>
      <c r="O3173" s="192" t="str">
        <f t="shared" si="97"/>
        <v>Laszki_PL324</v>
      </c>
      <c r="P3173" s="193" t="s">
        <v>1033</v>
      </c>
      <c r="Q3173" s="193" t="s">
        <v>953</v>
      </c>
      <c r="R3173" s="172">
        <v>0</v>
      </c>
      <c r="S3173" s="172" t="s">
        <v>80</v>
      </c>
    </row>
    <row r="3174" spans="13:19" s="133" customFormat="1" ht="12.75" hidden="1" x14ac:dyDescent="0.25">
      <c r="M3174" s="172" t="str">
        <f t="shared" si="98"/>
        <v>nie ubiegam sięPodkarpackieLesko_PL323</v>
      </c>
      <c r="N3174" s="172" t="s">
        <v>922</v>
      </c>
      <c r="O3174" s="192" t="str">
        <f t="shared" si="97"/>
        <v>Lesko_PL323</v>
      </c>
      <c r="P3174" s="193" t="s">
        <v>1032</v>
      </c>
      <c r="Q3174" s="193" t="s">
        <v>948</v>
      </c>
      <c r="R3174" s="172">
        <v>0</v>
      </c>
      <c r="S3174" s="172" t="s">
        <v>80</v>
      </c>
    </row>
    <row r="3175" spans="13:19" s="133" customFormat="1" ht="12.75" hidden="1" x14ac:dyDescent="0.25">
      <c r="M3175" s="172" t="str">
        <f t="shared" si="98"/>
        <v>nie ubiegam sięPodkarpackieLeżajsk_PL326</v>
      </c>
      <c r="N3175" s="172" t="s">
        <v>922</v>
      </c>
      <c r="O3175" s="192" t="str">
        <f t="shared" si="97"/>
        <v>Leżajsk_PL326</v>
      </c>
      <c r="P3175" s="193" t="s">
        <v>1035</v>
      </c>
      <c r="Q3175" s="193" t="s">
        <v>1008</v>
      </c>
      <c r="R3175" s="172">
        <v>0</v>
      </c>
      <c r="S3175" s="172" t="s">
        <v>80</v>
      </c>
    </row>
    <row r="3176" spans="13:19" s="133" customFormat="1" ht="12.75" hidden="1" x14ac:dyDescent="0.25">
      <c r="M3176" s="172" t="str">
        <f t="shared" si="98"/>
        <v>nie ubiegam sięPodkarpackieLubaczów_PL324</v>
      </c>
      <c r="N3176" s="172" t="s">
        <v>922</v>
      </c>
      <c r="O3176" s="192" t="str">
        <f t="shared" si="97"/>
        <v>Lubaczów_PL324</v>
      </c>
      <c r="P3176" s="193" t="s">
        <v>1033</v>
      </c>
      <c r="Q3176" s="193" t="s">
        <v>962</v>
      </c>
      <c r="R3176" s="172">
        <v>0</v>
      </c>
      <c r="S3176" s="172" t="s">
        <v>80</v>
      </c>
    </row>
    <row r="3177" spans="13:19" s="133" customFormat="1" ht="12.75" hidden="1" x14ac:dyDescent="0.25">
      <c r="M3177" s="172" t="str">
        <f t="shared" si="98"/>
        <v>nie ubiegam sięPodkarpackieLutowiska_PL323</v>
      </c>
      <c r="N3177" s="172" t="s">
        <v>922</v>
      </c>
      <c r="O3177" s="192" t="str">
        <f t="shared" si="97"/>
        <v>Lutowiska_PL323</v>
      </c>
      <c r="P3177" s="193" t="s">
        <v>1032</v>
      </c>
      <c r="Q3177" s="193" t="s">
        <v>924</v>
      </c>
      <c r="R3177" s="172">
        <v>0</v>
      </c>
      <c r="S3177" s="172" t="s">
        <v>80</v>
      </c>
    </row>
    <row r="3178" spans="13:19" s="133" customFormat="1" ht="12.75" hidden="1" x14ac:dyDescent="0.25">
      <c r="M3178" s="172" t="str">
        <f t="shared" si="98"/>
        <v>nie ubiegam sięPodkarpackieMajdan Królewski_PL325</v>
      </c>
      <c r="N3178" s="172" t="s">
        <v>922</v>
      </c>
      <c r="O3178" s="192" t="str">
        <f t="shared" si="97"/>
        <v>Majdan Królewski_PL325</v>
      </c>
      <c r="P3178" s="193" t="s">
        <v>1034</v>
      </c>
      <c r="Q3178" s="193" t="s">
        <v>985</v>
      </c>
      <c r="R3178" s="172">
        <v>0</v>
      </c>
      <c r="S3178" s="172" t="s">
        <v>80</v>
      </c>
    </row>
    <row r="3179" spans="13:19" s="133" customFormat="1" ht="12.75" hidden="1" x14ac:dyDescent="0.25">
      <c r="M3179" s="172" t="str">
        <f t="shared" si="98"/>
        <v>nie ubiegam sięPodkarpackieMedyka_PL324</v>
      </c>
      <c r="N3179" s="172" t="s">
        <v>922</v>
      </c>
      <c r="O3179" s="192" t="str">
        <f t="shared" si="97"/>
        <v>Medyka_PL324</v>
      </c>
      <c r="P3179" s="193" t="s">
        <v>1033</v>
      </c>
      <c r="Q3179" s="193" t="s">
        <v>972</v>
      </c>
      <c r="R3179" s="172">
        <v>0</v>
      </c>
      <c r="S3179" s="172" t="s">
        <v>80</v>
      </c>
    </row>
    <row r="3180" spans="13:19" s="133" customFormat="1" ht="12.75" hidden="1" x14ac:dyDescent="0.25">
      <c r="M3180" s="172" t="str">
        <f t="shared" si="98"/>
        <v>nie ubiegam sięPodkarpackieNarol_PL324</v>
      </c>
      <c r="N3180" s="172" t="s">
        <v>922</v>
      </c>
      <c r="O3180" s="192" t="str">
        <f t="shared" si="97"/>
        <v>Narol_PL324</v>
      </c>
      <c r="P3180" s="193" t="s">
        <v>1033</v>
      </c>
      <c r="Q3180" s="193" t="s">
        <v>963</v>
      </c>
      <c r="R3180" s="172">
        <v>0</v>
      </c>
      <c r="S3180" s="172" t="s">
        <v>80</v>
      </c>
    </row>
    <row r="3181" spans="13:19" s="133" customFormat="1" ht="12.75" hidden="1" x14ac:dyDescent="0.25">
      <c r="M3181" s="172" t="str">
        <f t="shared" si="98"/>
        <v>nie ubiegam sięPodkarpackieNiebylec_PL325</v>
      </c>
      <c r="N3181" s="172" t="s">
        <v>922</v>
      </c>
      <c r="O3181" s="192" t="str">
        <f t="shared" si="97"/>
        <v>Niebylec_PL325</v>
      </c>
      <c r="P3181" s="193" t="s">
        <v>1034</v>
      </c>
      <c r="Q3181" s="193" t="s">
        <v>1001</v>
      </c>
      <c r="R3181" s="172">
        <v>0</v>
      </c>
      <c r="S3181" s="172" t="s">
        <v>80</v>
      </c>
    </row>
    <row r="3182" spans="13:19" s="133" customFormat="1" ht="12.75" hidden="1" x14ac:dyDescent="0.25">
      <c r="M3182" s="172" t="str">
        <f t="shared" si="98"/>
        <v>nie ubiegam sięPodkarpackieNiwiska_PL325</v>
      </c>
      <c r="N3182" s="172" t="s">
        <v>922</v>
      </c>
      <c r="O3182" s="192" t="str">
        <f t="shared" si="97"/>
        <v>Niwiska_PL325</v>
      </c>
      <c r="P3182" s="193" t="s">
        <v>1034</v>
      </c>
      <c r="Q3182" s="193" t="s">
        <v>986</v>
      </c>
      <c r="R3182" s="172">
        <v>0</v>
      </c>
      <c r="S3182" s="172" t="s">
        <v>80</v>
      </c>
    </row>
    <row r="3183" spans="13:19" s="133" customFormat="1" ht="12.75" hidden="1" x14ac:dyDescent="0.25">
      <c r="M3183" s="172" t="str">
        <f t="shared" si="98"/>
        <v>nie ubiegam sięPodkarpackieNowa Dęba_PL326</v>
      </c>
      <c r="N3183" s="172" t="s">
        <v>922</v>
      </c>
      <c r="O3183" s="192" t="str">
        <f t="shared" si="97"/>
        <v>Nowa Dęba_PL326</v>
      </c>
      <c r="P3183" s="193" t="s">
        <v>1035</v>
      </c>
      <c r="Q3183" s="193" t="s">
        <v>1031</v>
      </c>
      <c r="R3183" s="172">
        <v>0</v>
      </c>
      <c r="S3183" s="172" t="s">
        <v>80</v>
      </c>
    </row>
    <row r="3184" spans="13:19" s="133" customFormat="1" ht="12.75" hidden="1" x14ac:dyDescent="0.25">
      <c r="M3184" s="172" t="str">
        <f t="shared" si="98"/>
        <v>nie ubiegam sięPodkarpackieNowa Sarzyna_PL326</v>
      </c>
      <c r="N3184" s="172" t="s">
        <v>922</v>
      </c>
      <c r="O3184" s="192" t="str">
        <f t="shared" si="97"/>
        <v>Nowa Sarzyna_PL326</v>
      </c>
      <c r="P3184" s="193" t="s">
        <v>1035</v>
      </c>
      <c r="Q3184" s="193" t="s">
        <v>1009</v>
      </c>
      <c r="R3184" s="172">
        <v>0</v>
      </c>
      <c r="S3184" s="172" t="s">
        <v>80</v>
      </c>
    </row>
    <row r="3185" spans="13:19" s="133" customFormat="1" ht="12.75" hidden="1" x14ac:dyDescent="0.25">
      <c r="M3185" s="172" t="str">
        <f t="shared" si="98"/>
        <v>nie ubiegam sięPodkarpackieNowy Żmigród_PL323</v>
      </c>
      <c r="N3185" s="172" t="s">
        <v>922</v>
      </c>
      <c r="O3185" s="192" t="str">
        <f t="shared" si="97"/>
        <v>Nowy Żmigród_PL323</v>
      </c>
      <c r="P3185" s="193" t="s">
        <v>1032</v>
      </c>
      <c r="Q3185" s="193" t="s">
        <v>933</v>
      </c>
      <c r="R3185" s="172">
        <v>0</v>
      </c>
      <c r="S3185" s="172" t="s">
        <v>80</v>
      </c>
    </row>
    <row r="3186" spans="13:19" s="133" customFormat="1" ht="12.75" hidden="1" x14ac:dyDescent="0.25">
      <c r="M3186" s="172" t="str">
        <f t="shared" si="98"/>
        <v>nie ubiegam sięPodkarpackieNozdrzec_PL323</v>
      </c>
      <c r="N3186" s="172" t="s">
        <v>922</v>
      </c>
      <c r="O3186" s="192" t="str">
        <f t="shared" si="97"/>
        <v>Nozdrzec_PL323</v>
      </c>
      <c r="P3186" s="193" t="s">
        <v>1032</v>
      </c>
      <c r="Q3186" s="193" t="s">
        <v>930</v>
      </c>
      <c r="R3186" s="172">
        <v>0</v>
      </c>
      <c r="S3186" s="172" t="s">
        <v>80</v>
      </c>
    </row>
    <row r="3187" spans="13:19" s="133" customFormat="1" ht="12.75" hidden="1" x14ac:dyDescent="0.25">
      <c r="M3187" s="172" t="str">
        <f t="shared" si="98"/>
        <v>nie ubiegam sięPodkarpackieOleszyce_PL324</v>
      </c>
      <c r="N3187" s="172" t="s">
        <v>922</v>
      </c>
      <c r="O3187" s="192" t="str">
        <f t="shared" si="97"/>
        <v>Oleszyce_PL324</v>
      </c>
      <c r="P3187" s="193" t="s">
        <v>1033</v>
      </c>
      <c r="Q3187" s="193" t="s">
        <v>964</v>
      </c>
      <c r="R3187" s="172">
        <v>0</v>
      </c>
      <c r="S3187" s="172" t="s">
        <v>80</v>
      </c>
    </row>
    <row r="3188" spans="13:19" s="133" customFormat="1" ht="12.75" hidden="1" x14ac:dyDescent="0.25">
      <c r="M3188" s="172" t="str">
        <f t="shared" si="98"/>
        <v>nie ubiegam sięPodkarpackieOlszanica_PL323</v>
      </c>
      <c r="N3188" s="172" t="s">
        <v>922</v>
      </c>
      <c r="O3188" s="192" t="str">
        <f t="shared" si="97"/>
        <v>Olszanica_PL323</v>
      </c>
      <c r="P3188" s="193" t="s">
        <v>1032</v>
      </c>
      <c r="Q3188" s="193" t="s">
        <v>949</v>
      </c>
      <c r="R3188" s="172">
        <v>0</v>
      </c>
      <c r="S3188" s="172" t="s">
        <v>80</v>
      </c>
    </row>
    <row r="3189" spans="13:19" s="133" customFormat="1" ht="12.75" hidden="1" x14ac:dyDescent="0.25">
      <c r="M3189" s="172" t="str">
        <f t="shared" si="98"/>
        <v>nie ubiegam sięPodkarpackieOrły_PL324</v>
      </c>
      <c r="N3189" s="172" t="s">
        <v>922</v>
      </c>
      <c r="O3189" s="192" t="str">
        <f t="shared" si="97"/>
        <v>Orły_PL324</v>
      </c>
      <c r="P3189" s="193" t="s">
        <v>1033</v>
      </c>
      <c r="Q3189" s="193" t="s">
        <v>973</v>
      </c>
      <c r="R3189" s="172">
        <v>0</v>
      </c>
      <c r="S3189" s="172" t="s">
        <v>80</v>
      </c>
    </row>
    <row r="3190" spans="13:19" s="133" customFormat="1" ht="12.75" hidden="1" x14ac:dyDescent="0.25">
      <c r="M3190" s="172" t="str">
        <f t="shared" si="98"/>
        <v>nie ubiegam sięPodkarpackieOsiek Jasielski_PL323</v>
      </c>
      <c r="N3190" s="172" t="s">
        <v>922</v>
      </c>
      <c r="O3190" s="192" t="str">
        <f t="shared" si="97"/>
        <v>Osiek Jasielski_PL323</v>
      </c>
      <c r="P3190" s="193" t="s">
        <v>1032</v>
      </c>
      <c r="Q3190" s="193" t="s">
        <v>934</v>
      </c>
      <c r="R3190" s="172">
        <v>0</v>
      </c>
      <c r="S3190" s="172" t="s">
        <v>80</v>
      </c>
    </row>
    <row r="3191" spans="13:19" s="133" customFormat="1" ht="12.75" hidden="1" x14ac:dyDescent="0.25">
      <c r="M3191" s="172" t="str">
        <f t="shared" si="98"/>
        <v>nie ubiegam sięPodkarpackieOstrów_PL325</v>
      </c>
      <c r="N3191" s="172" t="s">
        <v>922</v>
      </c>
      <c r="O3191" s="192" t="str">
        <f t="shared" si="97"/>
        <v>Ostrów_PL325</v>
      </c>
      <c r="P3191" s="193" t="s">
        <v>1034</v>
      </c>
      <c r="Q3191" s="193" t="s">
        <v>991</v>
      </c>
      <c r="R3191" s="172">
        <v>0</v>
      </c>
      <c r="S3191" s="172" t="s">
        <v>80</v>
      </c>
    </row>
    <row r="3192" spans="13:19" s="133" customFormat="1" ht="12.75" hidden="1" x14ac:dyDescent="0.25">
      <c r="M3192" s="172" t="str">
        <f t="shared" si="98"/>
        <v>nie ubiegam sięPodkarpackiePadew Narodowa_PL326</v>
      </c>
      <c r="N3192" s="172" t="s">
        <v>922</v>
      </c>
      <c r="O3192" s="192" t="str">
        <f t="shared" si="97"/>
        <v>Padew Narodowa_PL326</v>
      </c>
      <c r="P3192" s="193" t="s">
        <v>1035</v>
      </c>
      <c r="Q3192" s="193" t="s">
        <v>1013</v>
      </c>
      <c r="R3192" s="172">
        <v>0</v>
      </c>
      <c r="S3192" s="172" t="s">
        <v>80</v>
      </c>
    </row>
    <row r="3193" spans="13:19" s="133" customFormat="1" ht="12.75" hidden="1" x14ac:dyDescent="0.25">
      <c r="M3193" s="172" t="str">
        <f t="shared" si="98"/>
        <v>nie ubiegam sięPodkarpackiePawłosiów_PL324</v>
      </c>
      <c r="N3193" s="172" t="s">
        <v>922</v>
      </c>
      <c r="O3193" s="192" t="str">
        <f t="shared" si="97"/>
        <v>Pawłosiów_PL324</v>
      </c>
      <c r="P3193" s="193" t="s">
        <v>1033</v>
      </c>
      <c r="Q3193" s="193" t="s">
        <v>954</v>
      </c>
      <c r="R3193" s="172">
        <v>0</v>
      </c>
      <c r="S3193" s="172" t="s">
        <v>80</v>
      </c>
    </row>
    <row r="3194" spans="13:19" s="133" customFormat="1" ht="12.75" hidden="1" x14ac:dyDescent="0.25">
      <c r="M3194" s="172" t="str">
        <f t="shared" si="98"/>
        <v>nie ubiegam sięPodkarpackiePilzno_PL326</v>
      </c>
      <c r="N3194" s="172" t="s">
        <v>922</v>
      </c>
      <c r="O3194" s="192" t="str">
        <f t="shared" si="97"/>
        <v>Pilzno_PL326</v>
      </c>
      <c r="P3194" s="193" t="s">
        <v>1035</v>
      </c>
      <c r="Q3194" s="193" t="s">
        <v>1004</v>
      </c>
      <c r="R3194" s="172">
        <v>0</v>
      </c>
      <c r="S3194" s="172" t="s">
        <v>80</v>
      </c>
    </row>
    <row r="3195" spans="13:19" s="133" customFormat="1" ht="12.75" hidden="1" x14ac:dyDescent="0.25">
      <c r="M3195" s="172" t="str">
        <f t="shared" si="98"/>
        <v>nie ubiegam sięPodkarpackiePruchnik_PL324</v>
      </c>
      <c r="N3195" s="172" t="s">
        <v>922</v>
      </c>
      <c r="O3195" s="192" t="str">
        <f t="shared" si="97"/>
        <v>Pruchnik_PL324</v>
      </c>
      <c r="P3195" s="193" t="s">
        <v>1033</v>
      </c>
      <c r="Q3195" s="193" t="s">
        <v>955</v>
      </c>
      <c r="R3195" s="172">
        <v>0</v>
      </c>
      <c r="S3195" s="172" t="s">
        <v>80</v>
      </c>
    </row>
    <row r="3196" spans="13:19" s="133" customFormat="1" ht="12.75" hidden="1" x14ac:dyDescent="0.25">
      <c r="M3196" s="172" t="str">
        <f t="shared" si="98"/>
        <v>nie ubiegam sięPodkarpackiePrzecław_PL326</v>
      </c>
      <c r="N3196" s="172" t="s">
        <v>922</v>
      </c>
      <c r="O3196" s="192" t="str">
        <f t="shared" si="97"/>
        <v>Przecław_PL326</v>
      </c>
      <c r="P3196" s="193" t="s">
        <v>1035</v>
      </c>
      <c r="Q3196" s="193" t="s">
        <v>1014</v>
      </c>
      <c r="R3196" s="172">
        <v>0</v>
      </c>
      <c r="S3196" s="172" t="s">
        <v>80</v>
      </c>
    </row>
    <row r="3197" spans="13:19" s="133" customFormat="1" ht="12.75" hidden="1" x14ac:dyDescent="0.25">
      <c r="M3197" s="172" t="str">
        <f t="shared" si="98"/>
        <v>nie ubiegam sięPodkarpackiePrzemyśl_PL324</v>
      </c>
      <c r="N3197" s="172" t="s">
        <v>922</v>
      </c>
      <c r="O3197" s="192" t="str">
        <f t="shared" si="97"/>
        <v>Przemyśl_PL324</v>
      </c>
      <c r="P3197" s="193" t="s">
        <v>1033</v>
      </c>
      <c r="Q3197" s="193" t="s">
        <v>974</v>
      </c>
      <c r="R3197" s="172">
        <v>0</v>
      </c>
      <c r="S3197" s="172" t="s">
        <v>80</v>
      </c>
    </row>
    <row r="3198" spans="13:19" s="133" customFormat="1" ht="12.75" hidden="1" x14ac:dyDescent="0.25">
      <c r="M3198" s="172" t="str">
        <f t="shared" si="98"/>
        <v>nie ubiegam sięPodkarpackiePrzeworsk_PL324</v>
      </c>
      <c r="N3198" s="172" t="s">
        <v>922</v>
      </c>
      <c r="O3198" s="192" t="str">
        <f t="shared" si="97"/>
        <v>Przeworsk_PL324</v>
      </c>
      <c r="P3198" s="193" t="s">
        <v>1033</v>
      </c>
      <c r="Q3198" s="193" t="s">
        <v>979</v>
      </c>
      <c r="R3198" s="172">
        <v>0</v>
      </c>
      <c r="S3198" s="172" t="s">
        <v>80</v>
      </c>
    </row>
    <row r="3199" spans="13:19" s="133" customFormat="1" ht="12.75" hidden="1" x14ac:dyDescent="0.25">
      <c r="M3199" s="172" t="str">
        <f t="shared" si="98"/>
        <v>nie ubiegam sięPodkarpackiePysznica_PL326</v>
      </c>
      <c r="N3199" s="172" t="s">
        <v>922</v>
      </c>
      <c r="O3199" s="192" t="str">
        <f t="shared" si="97"/>
        <v>Pysznica_PL326</v>
      </c>
      <c r="P3199" s="193" t="s">
        <v>1035</v>
      </c>
      <c r="Q3199" s="193" t="s">
        <v>1024</v>
      </c>
      <c r="R3199" s="172">
        <v>0</v>
      </c>
      <c r="S3199" s="172" t="s">
        <v>80</v>
      </c>
    </row>
    <row r="3200" spans="13:19" s="133" customFormat="1" ht="12.75" hidden="1" x14ac:dyDescent="0.25">
      <c r="M3200" s="172" t="str">
        <f t="shared" si="98"/>
        <v>nie ubiegam sięPodkarpackieRadomyśl nad Sanem_PL326</v>
      </c>
      <c r="N3200" s="172" t="s">
        <v>922</v>
      </c>
      <c r="O3200" s="192" t="str">
        <f t="shared" si="97"/>
        <v>Radomyśl nad Sanem_PL326</v>
      </c>
      <c r="P3200" s="193" t="s">
        <v>1035</v>
      </c>
      <c r="Q3200" s="193" t="s">
        <v>1025</v>
      </c>
      <c r="R3200" s="172">
        <v>0</v>
      </c>
      <c r="S3200" s="172" t="s">
        <v>80</v>
      </c>
    </row>
    <row r="3201" spans="13:19" s="133" customFormat="1" ht="12.75" hidden="1" x14ac:dyDescent="0.25">
      <c r="M3201" s="172" t="str">
        <f t="shared" si="98"/>
        <v>nie ubiegam sięPodkarpackieRadomyśl Wielki_PL326</v>
      </c>
      <c r="N3201" s="172" t="s">
        <v>922</v>
      </c>
      <c r="O3201" s="192" t="str">
        <f t="shared" si="97"/>
        <v>Radomyśl Wielki_PL326</v>
      </c>
      <c r="P3201" s="193" t="s">
        <v>1035</v>
      </c>
      <c r="Q3201" s="193" t="s">
        <v>1015</v>
      </c>
      <c r="R3201" s="172">
        <v>0</v>
      </c>
      <c r="S3201" s="172" t="s">
        <v>80</v>
      </c>
    </row>
    <row r="3202" spans="13:19" s="133" customFormat="1" ht="12.75" hidden="1" x14ac:dyDescent="0.25">
      <c r="M3202" s="172" t="str">
        <f t="shared" si="98"/>
        <v>nie ubiegam sięPodkarpackieRadymno_PL324</v>
      </c>
      <c r="N3202" s="172" t="s">
        <v>922</v>
      </c>
      <c r="O3202" s="192" t="str">
        <f t="shared" si="97"/>
        <v>Radymno_PL324</v>
      </c>
      <c r="P3202" s="193" t="s">
        <v>1033</v>
      </c>
      <c r="Q3202" s="193" t="s">
        <v>956</v>
      </c>
      <c r="R3202" s="172">
        <v>0</v>
      </c>
      <c r="S3202" s="172" t="s">
        <v>80</v>
      </c>
    </row>
    <row r="3203" spans="13:19" s="133" customFormat="1" ht="12.75" hidden="1" x14ac:dyDescent="0.25">
      <c r="M3203" s="172" t="str">
        <f t="shared" si="98"/>
        <v>nie ubiegam sięPodkarpackieRaniżów_PL325</v>
      </c>
      <c r="N3203" s="172" t="s">
        <v>922</v>
      </c>
      <c r="O3203" s="192" t="str">
        <f t="shared" si="97"/>
        <v>Raniżów_PL325</v>
      </c>
      <c r="P3203" s="193" t="s">
        <v>1034</v>
      </c>
      <c r="Q3203" s="193" t="s">
        <v>987</v>
      </c>
      <c r="R3203" s="172">
        <v>0</v>
      </c>
      <c r="S3203" s="172" t="s">
        <v>80</v>
      </c>
    </row>
    <row r="3204" spans="13:19" s="133" customFormat="1" ht="12.75" hidden="1" x14ac:dyDescent="0.25">
      <c r="M3204" s="172" t="str">
        <f t="shared" si="98"/>
        <v>nie ubiegam sięPodkarpackieRokietnica_PL324</v>
      </c>
      <c r="N3204" s="172" t="s">
        <v>922</v>
      </c>
      <c r="O3204" s="192" t="str">
        <f t="shared" si="97"/>
        <v>Rokietnica_PL324</v>
      </c>
      <c r="P3204" s="193" t="s">
        <v>1033</v>
      </c>
      <c r="Q3204" s="193" t="s">
        <v>957</v>
      </c>
      <c r="R3204" s="172">
        <v>0</v>
      </c>
      <c r="S3204" s="172" t="s">
        <v>80</v>
      </c>
    </row>
    <row r="3205" spans="13:19" s="133" customFormat="1" ht="12.75" hidden="1" x14ac:dyDescent="0.25">
      <c r="M3205" s="172" t="str">
        <f t="shared" si="98"/>
        <v>nie ubiegam sięPodkarpackieRoźwienica_PL324</v>
      </c>
      <c r="N3205" s="172" t="s">
        <v>922</v>
      </c>
      <c r="O3205" s="192" t="str">
        <f t="shared" ref="O3205:O3268" si="99">Q3205&amp;P3205</f>
        <v>Roźwienica_PL324</v>
      </c>
      <c r="P3205" s="193" t="s">
        <v>1033</v>
      </c>
      <c r="Q3205" s="193" t="s">
        <v>958</v>
      </c>
      <c r="R3205" s="172">
        <v>0</v>
      </c>
      <c r="S3205" s="172" t="s">
        <v>80</v>
      </c>
    </row>
    <row r="3206" spans="13:19" s="133" customFormat="1" ht="12.75" hidden="1" x14ac:dyDescent="0.25">
      <c r="M3206" s="172" t="str">
        <f t="shared" ref="M3206:M3269" si="100">S3206&amp;N3206&amp;O3206</f>
        <v>nie ubiegam sięPodkarpackieSanok_PL323</v>
      </c>
      <c r="N3206" s="172" t="s">
        <v>922</v>
      </c>
      <c r="O3206" s="192" t="str">
        <f t="shared" si="99"/>
        <v>Sanok_PL323</v>
      </c>
      <c r="P3206" s="193" t="s">
        <v>1032</v>
      </c>
      <c r="Q3206" s="193" t="s">
        <v>942</v>
      </c>
      <c r="R3206" s="172">
        <v>0</v>
      </c>
      <c r="S3206" s="172" t="s">
        <v>80</v>
      </c>
    </row>
    <row r="3207" spans="13:19" s="133" customFormat="1" ht="12.75" hidden="1" x14ac:dyDescent="0.25">
      <c r="M3207" s="172" t="str">
        <f t="shared" si="100"/>
        <v>nie ubiegam sięPodkarpackieSieniawa_PL324</v>
      </c>
      <c r="N3207" s="172" t="s">
        <v>922</v>
      </c>
      <c r="O3207" s="192" t="str">
        <f t="shared" si="99"/>
        <v>Sieniawa_PL324</v>
      </c>
      <c r="P3207" s="193" t="s">
        <v>1033</v>
      </c>
      <c r="Q3207" s="193" t="s">
        <v>980</v>
      </c>
      <c r="R3207" s="172">
        <v>0</v>
      </c>
      <c r="S3207" s="172" t="s">
        <v>80</v>
      </c>
    </row>
    <row r="3208" spans="13:19" s="133" customFormat="1" ht="12.75" hidden="1" x14ac:dyDescent="0.25">
      <c r="M3208" s="172" t="str">
        <f t="shared" si="100"/>
        <v>nie ubiegam sięPodkarpackieSokołów Małopolski_PL325</v>
      </c>
      <c r="N3208" s="172" t="s">
        <v>922</v>
      </c>
      <c r="O3208" s="192" t="str">
        <f t="shared" si="99"/>
        <v>Sokołów Małopolski_PL325</v>
      </c>
      <c r="P3208" s="193" t="s">
        <v>1034</v>
      </c>
      <c r="Q3208" s="193" t="s">
        <v>997</v>
      </c>
      <c r="R3208" s="172">
        <v>0</v>
      </c>
      <c r="S3208" s="172" t="s">
        <v>80</v>
      </c>
    </row>
    <row r="3209" spans="13:19" s="133" customFormat="1" ht="12.75" hidden="1" x14ac:dyDescent="0.25">
      <c r="M3209" s="172" t="str">
        <f t="shared" si="100"/>
        <v>nie ubiegam sięPodkarpackieSolina_PL323</v>
      </c>
      <c r="N3209" s="172" t="s">
        <v>922</v>
      </c>
      <c r="O3209" s="192" t="str">
        <f t="shared" si="99"/>
        <v>Solina_PL323</v>
      </c>
      <c r="P3209" s="193" t="s">
        <v>1032</v>
      </c>
      <c r="Q3209" s="193" t="s">
        <v>950</v>
      </c>
      <c r="R3209" s="172">
        <v>0</v>
      </c>
      <c r="S3209" s="172" t="s">
        <v>80</v>
      </c>
    </row>
    <row r="3210" spans="13:19" s="133" customFormat="1" ht="12.75" hidden="1" x14ac:dyDescent="0.25">
      <c r="M3210" s="172" t="str">
        <f t="shared" si="100"/>
        <v>nie ubiegam sięPodkarpackieStary Dzików_PL324</v>
      </c>
      <c r="N3210" s="172" t="s">
        <v>922</v>
      </c>
      <c r="O3210" s="192" t="str">
        <f t="shared" si="99"/>
        <v>Stary Dzików_PL324</v>
      </c>
      <c r="P3210" s="193" t="s">
        <v>1033</v>
      </c>
      <c r="Q3210" s="193" t="s">
        <v>965</v>
      </c>
      <c r="R3210" s="172">
        <v>0</v>
      </c>
      <c r="S3210" s="172" t="s">
        <v>80</v>
      </c>
    </row>
    <row r="3211" spans="13:19" s="133" customFormat="1" ht="12.75" hidden="1" x14ac:dyDescent="0.25">
      <c r="M3211" s="172" t="str">
        <f t="shared" si="100"/>
        <v>nie ubiegam sięPodkarpackieStubno_PL324</v>
      </c>
      <c r="N3211" s="172" t="s">
        <v>922</v>
      </c>
      <c r="O3211" s="192" t="str">
        <f t="shared" si="99"/>
        <v>Stubno_PL324</v>
      </c>
      <c r="P3211" s="193" t="s">
        <v>1033</v>
      </c>
      <c r="Q3211" s="193" t="s">
        <v>975</v>
      </c>
      <c r="R3211" s="172">
        <v>0</v>
      </c>
      <c r="S3211" s="172" t="s">
        <v>80</v>
      </c>
    </row>
    <row r="3212" spans="13:19" s="133" customFormat="1" ht="12.75" hidden="1" x14ac:dyDescent="0.25">
      <c r="M3212" s="172" t="str">
        <f t="shared" si="100"/>
        <v>nie ubiegam sięPodkarpackieŚwilcza_PL325</v>
      </c>
      <c r="N3212" s="172" t="s">
        <v>922</v>
      </c>
      <c r="O3212" s="192" t="str">
        <f t="shared" si="99"/>
        <v>Świlcza_PL325</v>
      </c>
      <c r="P3212" s="193" t="s">
        <v>1034</v>
      </c>
      <c r="Q3212" s="193" t="s">
        <v>998</v>
      </c>
      <c r="R3212" s="172">
        <v>0</v>
      </c>
      <c r="S3212" s="172" t="s">
        <v>80</v>
      </c>
    </row>
    <row r="3213" spans="13:19" s="133" customFormat="1" ht="12.75" hidden="1" x14ac:dyDescent="0.25">
      <c r="M3213" s="172" t="str">
        <f t="shared" si="100"/>
        <v>nie ubiegam sięPodkarpackieTarnowiec_PL323</v>
      </c>
      <c r="N3213" s="172" t="s">
        <v>922</v>
      </c>
      <c r="O3213" s="192" t="str">
        <f t="shared" si="99"/>
        <v>Tarnowiec_PL323</v>
      </c>
      <c r="P3213" s="193" t="s">
        <v>1032</v>
      </c>
      <c r="Q3213" s="193" t="s">
        <v>935</v>
      </c>
      <c r="R3213" s="172">
        <v>0</v>
      </c>
      <c r="S3213" s="172" t="s">
        <v>80</v>
      </c>
    </row>
    <row r="3214" spans="13:19" s="133" customFormat="1" ht="12.75" hidden="1" x14ac:dyDescent="0.25">
      <c r="M3214" s="172" t="str">
        <f t="shared" si="100"/>
        <v>nie ubiegam sięPodkarpackieTryńcza_PL324</v>
      </c>
      <c r="N3214" s="172" t="s">
        <v>922</v>
      </c>
      <c r="O3214" s="192" t="str">
        <f t="shared" si="99"/>
        <v>Tryńcza_PL324</v>
      </c>
      <c r="P3214" s="193" t="s">
        <v>1033</v>
      </c>
      <c r="Q3214" s="193" t="s">
        <v>981</v>
      </c>
      <c r="R3214" s="172">
        <v>0</v>
      </c>
      <c r="S3214" s="172" t="s">
        <v>80</v>
      </c>
    </row>
    <row r="3215" spans="13:19" s="133" customFormat="1" ht="12.75" hidden="1" x14ac:dyDescent="0.25">
      <c r="M3215" s="172" t="str">
        <f t="shared" si="100"/>
        <v>nie ubiegam sięPodkarpackieTuszów Narodowy_PL326</v>
      </c>
      <c r="N3215" s="172" t="s">
        <v>922</v>
      </c>
      <c r="O3215" s="192" t="str">
        <f t="shared" si="99"/>
        <v>Tuszów Narodowy_PL326</v>
      </c>
      <c r="P3215" s="193" t="s">
        <v>1035</v>
      </c>
      <c r="Q3215" s="193" t="s">
        <v>1016</v>
      </c>
      <c r="R3215" s="172">
        <v>0</v>
      </c>
      <c r="S3215" s="172" t="s">
        <v>80</v>
      </c>
    </row>
    <row r="3216" spans="13:19" s="133" customFormat="1" ht="12.75" hidden="1" x14ac:dyDescent="0.25">
      <c r="M3216" s="172" t="str">
        <f t="shared" si="100"/>
        <v>nie ubiegam sięPodkarpackieTyrawa Wołoska_PL323</v>
      </c>
      <c r="N3216" s="172" t="s">
        <v>922</v>
      </c>
      <c r="O3216" s="192" t="str">
        <f t="shared" si="99"/>
        <v>Tyrawa Wołoska_PL323</v>
      </c>
      <c r="P3216" s="193" t="s">
        <v>1032</v>
      </c>
      <c r="Q3216" s="193" t="s">
        <v>943</v>
      </c>
      <c r="R3216" s="172">
        <v>0</v>
      </c>
      <c r="S3216" s="172" t="s">
        <v>80</v>
      </c>
    </row>
    <row r="3217" spans="13:19" s="133" customFormat="1" ht="12.75" hidden="1" x14ac:dyDescent="0.25">
      <c r="M3217" s="172" t="str">
        <f t="shared" si="100"/>
        <v>nie ubiegam sięPodkarpackieUlanów_PL326</v>
      </c>
      <c r="N3217" s="172" t="s">
        <v>922</v>
      </c>
      <c r="O3217" s="192" t="str">
        <f t="shared" si="99"/>
        <v>Ulanów_PL326</v>
      </c>
      <c r="P3217" s="193" t="s">
        <v>1035</v>
      </c>
      <c r="Q3217" s="193" t="s">
        <v>1022</v>
      </c>
      <c r="R3217" s="172">
        <v>0</v>
      </c>
      <c r="S3217" s="172" t="s">
        <v>80</v>
      </c>
    </row>
    <row r="3218" spans="13:19" s="133" customFormat="1" ht="12.75" hidden="1" x14ac:dyDescent="0.25">
      <c r="M3218" s="172" t="str">
        <f t="shared" si="100"/>
        <v>nie ubiegam sięPodkarpackieUstrzyki Dolne_PL323</v>
      </c>
      <c r="N3218" s="172" t="s">
        <v>922</v>
      </c>
      <c r="O3218" s="192" t="str">
        <f t="shared" si="99"/>
        <v>Ustrzyki Dolne_PL323</v>
      </c>
      <c r="P3218" s="193" t="s">
        <v>1032</v>
      </c>
      <c r="Q3218" s="193" t="s">
        <v>925</v>
      </c>
      <c r="R3218" s="172">
        <v>0</v>
      </c>
      <c r="S3218" s="172" t="s">
        <v>80</v>
      </c>
    </row>
    <row r="3219" spans="13:19" s="133" customFormat="1" ht="12.75" hidden="1" x14ac:dyDescent="0.25">
      <c r="M3219" s="172" t="str">
        <f t="shared" si="100"/>
        <v>nie ubiegam sięPodkarpackieWadowice Górne_PL326</v>
      </c>
      <c r="N3219" s="172" t="s">
        <v>922</v>
      </c>
      <c r="O3219" s="192" t="str">
        <f t="shared" si="99"/>
        <v>Wadowice Górne_PL326</v>
      </c>
      <c r="P3219" s="193" t="s">
        <v>1035</v>
      </c>
      <c r="Q3219" s="193" t="s">
        <v>1017</v>
      </c>
      <c r="R3219" s="172">
        <v>0</v>
      </c>
      <c r="S3219" s="172" t="s">
        <v>80</v>
      </c>
    </row>
    <row r="3220" spans="13:19" s="133" customFormat="1" ht="12.75" hidden="1" x14ac:dyDescent="0.25">
      <c r="M3220" s="172" t="str">
        <f t="shared" si="100"/>
        <v>nie ubiegam sięPodkarpackieWiązownica_PL324</v>
      </c>
      <c r="N3220" s="172" t="s">
        <v>922</v>
      </c>
      <c r="O3220" s="192" t="str">
        <f t="shared" si="99"/>
        <v>Wiązownica_PL324</v>
      </c>
      <c r="P3220" s="193" t="s">
        <v>1033</v>
      </c>
      <c r="Q3220" s="193" t="s">
        <v>959</v>
      </c>
      <c r="R3220" s="172">
        <v>0</v>
      </c>
      <c r="S3220" s="172" t="s">
        <v>80</v>
      </c>
    </row>
    <row r="3221" spans="13:19" s="133" customFormat="1" ht="12.75" hidden="1" x14ac:dyDescent="0.25">
      <c r="M3221" s="172" t="str">
        <f t="shared" si="100"/>
        <v>nie ubiegam sięPodkarpackieWielkie Oczy_PL324</v>
      </c>
      <c r="N3221" s="172" t="s">
        <v>922</v>
      </c>
      <c r="O3221" s="192" t="str">
        <f t="shared" si="99"/>
        <v>Wielkie Oczy_PL324</v>
      </c>
      <c r="P3221" s="193" t="s">
        <v>1033</v>
      </c>
      <c r="Q3221" s="193" t="s">
        <v>966</v>
      </c>
      <c r="R3221" s="172">
        <v>0</v>
      </c>
      <c r="S3221" s="172" t="s">
        <v>80</v>
      </c>
    </row>
    <row r="3222" spans="13:19" s="133" customFormat="1" ht="12.75" hidden="1" x14ac:dyDescent="0.25">
      <c r="M3222" s="172" t="str">
        <f t="shared" si="100"/>
        <v>nie ubiegam sięPodkarpackieWielopole Skrzyńskie_PL325</v>
      </c>
      <c r="N3222" s="172" t="s">
        <v>922</v>
      </c>
      <c r="O3222" s="192" t="str">
        <f t="shared" si="99"/>
        <v>Wielopole Skrzyńskie_PL325</v>
      </c>
      <c r="P3222" s="193" t="s">
        <v>1034</v>
      </c>
      <c r="Q3222" s="193" t="s">
        <v>992</v>
      </c>
      <c r="R3222" s="172">
        <v>0</v>
      </c>
      <c r="S3222" s="172" t="s">
        <v>80</v>
      </c>
    </row>
    <row r="3223" spans="13:19" s="133" customFormat="1" ht="12.75" hidden="1" x14ac:dyDescent="0.25">
      <c r="M3223" s="172" t="str">
        <f t="shared" si="100"/>
        <v>nie ubiegam sięPodkarpackieWiśniowa_PL325</v>
      </c>
      <c r="N3223" s="172" t="s">
        <v>922</v>
      </c>
      <c r="O3223" s="192" t="str">
        <f t="shared" si="99"/>
        <v>Wiśniowa_PL325</v>
      </c>
      <c r="P3223" s="193" t="s">
        <v>1034</v>
      </c>
      <c r="Q3223" s="193" t="s">
        <v>558</v>
      </c>
      <c r="R3223" s="172">
        <v>0</v>
      </c>
      <c r="S3223" s="172" t="s">
        <v>80</v>
      </c>
    </row>
    <row r="3224" spans="13:19" s="133" customFormat="1" ht="12.75" hidden="1" x14ac:dyDescent="0.25">
      <c r="M3224" s="172" t="str">
        <f t="shared" si="100"/>
        <v>nie ubiegam sięPodkarpackieWojaszówka_PL323</v>
      </c>
      <c r="N3224" s="172" t="s">
        <v>922</v>
      </c>
      <c r="O3224" s="192" t="str">
        <f t="shared" si="99"/>
        <v>Wojaszówka_PL323</v>
      </c>
      <c r="P3224" s="193" t="s">
        <v>1032</v>
      </c>
      <c r="Q3224" s="193" t="s">
        <v>937</v>
      </c>
      <c r="R3224" s="172">
        <v>0</v>
      </c>
      <c r="S3224" s="172" t="s">
        <v>80</v>
      </c>
    </row>
    <row r="3225" spans="13:19" s="133" customFormat="1" ht="12.75" hidden="1" x14ac:dyDescent="0.25">
      <c r="M3225" s="172" t="str">
        <f t="shared" si="100"/>
        <v>nie ubiegam sięPodkarpackieZagórz_PL323</v>
      </c>
      <c r="N3225" s="172" t="s">
        <v>922</v>
      </c>
      <c r="O3225" s="192" t="str">
        <f t="shared" si="99"/>
        <v>Zagórz_PL323</v>
      </c>
      <c r="P3225" s="193" t="s">
        <v>1032</v>
      </c>
      <c r="Q3225" s="193" t="s">
        <v>944</v>
      </c>
      <c r="R3225" s="172">
        <v>0</v>
      </c>
      <c r="S3225" s="172" t="s">
        <v>80</v>
      </c>
    </row>
    <row r="3226" spans="13:19" s="133" customFormat="1" ht="12.75" hidden="1" x14ac:dyDescent="0.25">
      <c r="M3226" s="172" t="str">
        <f t="shared" si="100"/>
        <v>nie ubiegam sięPodkarpackieZaklików_PL326</v>
      </c>
      <c r="N3226" s="172" t="s">
        <v>922</v>
      </c>
      <c r="O3226" s="192" t="str">
        <f t="shared" si="99"/>
        <v>Zaklików_PL326</v>
      </c>
      <c r="P3226" s="193" t="s">
        <v>1035</v>
      </c>
      <c r="Q3226" s="193" t="s">
        <v>1026</v>
      </c>
      <c r="R3226" s="172">
        <v>0</v>
      </c>
      <c r="S3226" s="172" t="s">
        <v>80</v>
      </c>
    </row>
    <row r="3227" spans="13:19" s="133" customFormat="1" ht="12.75" hidden="1" x14ac:dyDescent="0.25">
      <c r="M3227" s="172" t="str">
        <f t="shared" si="100"/>
        <v>nie ubiegam sięPodkarpackieZaleszany_PL326</v>
      </c>
      <c r="N3227" s="172" t="s">
        <v>922</v>
      </c>
      <c r="O3227" s="192" t="str">
        <f t="shared" si="99"/>
        <v>Zaleszany_PL326</v>
      </c>
      <c r="P3227" s="193" t="s">
        <v>1035</v>
      </c>
      <c r="Q3227" s="193" t="s">
        <v>1027</v>
      </c>
      <c r="R3227" s="172">
        <v>0</v>
      </c>
      <c r="S3227" s="172" t="s">
        <v>80</v>
      </c>
    </row>
    <row r="3228" spans="13:19" s="133" customFormat="1" ht="12.75" hidden="1" x14ac:dyDescent="0.25">
      <c r="M3228" s="172" t="str">
        <f t="shared" si="100"/>
        <v>nie ubiegam sięPodkarpackieZarszyn_PL323</v>
      </c>
      <c r="N3228" s="172" t="s">
        <v>922</v>
      </c>
      <c r="O3228" s="192" t="str">
        <f t="shared" si="99"/>
        <v>Zarszyn_PL323</v>
      </c>
      <c r="P3228" s="193" t="s">
        <v>1032</v>
      </c>
      <c r="Q3228" s="193" t="s">
        <v>945</v>
      </c>
      <c r="R3228" s="172">
        <v>0</v>
      </c>
      <c r="S3228" s="172" t="s">
        <v>80</v>
      </c>
    </row>
    <row r="3229" spans="13:19" s="133" customFormat="1" ht="12.75" hidden="1" x14ac:dyDescent="0.25">
      <c r="M3229" s="172" t="str">
        <f t="shared" si="100"/>
        <v>nie ubiegam sięPodkarpackieZarzecze_PL324</v>
      </c>
      <c r="N3229" s="172" t="s">
        <v>922</v>
      </c>
      <c r="O3229" s="192" t="str">
        <f t="shared" si="99"/>
        <v>Zarzecze_PL324</v>
      </c>
      <c r="P3229" s="193" t="s">
        <v>1033</v>
      </c>
      <c r="Q3229" s="193" t="s">
        <v>982</v>
      </c>
      <c r="R3229" s="172">
        <v>0</v>
      </c>
      <c r="S3229" s="172" t="s">
        <v>80</v>
      </c>
    </row>
    <row r="3230" spans="13:19" s="133" customFormat="1" ht="12.75" hidden="1" x14ac:dyDescent="0.25">
      <c r="M3230" s="172" t="str">
        <f t="shared" si="100"/>
        <v>nie ubiegam sięPodkarpackieŻołynia_PL325</v>
      </c>
      <c r="N3230" s="172" t="s">
        <v>922</v>
      </c>
      <c r="O3230" s="192" t="str">
        <f t="shared" si="99"/>
        <v>Żołynia_PL325</v>
      </c>
      <c r="P3230" s="193" t="s">
        <v>1034</v>
      </c>
      <c r="Q3230" s="193" t="s">
        <v>989</v>
      </c>
      <c r="R3230" s="172">
        <v>0</v>
      </c>
      <c r="S3230" s="172" t="s">
        <v>80</v>
      </c>
    </row>
    <row r="3231" spans="13:19" s="133" customFormat="1" ht="12.75" hidden="1" x14ac:dyDescent="0.25">
      <c r="M3231" s="172" t="str">
        <f t="shared" si="100"/>
        <v>nie ubiegam sięPodkarpackieŻyraków_PL326</v>
      </c>
      <c r="N3231" s="172" t="s">
        <v>922</v>
      </c>
      <c r="O3231" s="192" t="str">
        <f t="shared" si="99"/>
        <v>Żyraków_PL326</v>
      </c>
      <c r="P3231" s="193" t="s">
        <v>1035</v>
      </c>
      <c r="Q3231" s="193" t="s">
        <v>1005</v>
      </c>
      <c r="R3231" s="172">
        <v>0</v>
      </c>
      <c r="S3231" s="172" t="s">
        <v>80</v>
      </c>
    </row>
    <row r="3232" spans="13:19" s="133" customFormat="1" ht="12.75" hidden="1" x14ac:dyDescent="0.25">
      <c r="M3232" s="172" t="str">
        <f t="shared" si="100"/>
        <v>nie ubiegam sięPodlaskieAugustów_PL345</v>
      </c>
      <c r="N3232" s="172" t="s">
        <v>1124</v>
      </c>
      <c r="O3232" s="192" t="str">
        <f t="shared" si="99"/>
        <v>Augustów_PL345</v>
      </c>
      <c r="P3232" s="193" t="s">
        <v>1228</v>
      </c>
      <c r="Q3232" s="193" t="s">
        <v>1195</v>
      </c>
      <c r="R3232" s="172">
        <v>0</v>
      </c>
      <c r="S3232" s="172" t="s">
        <v>80</v>
      </c>
    </row>
    <row r="3233" spans="13:19" s="133" customFormat="1" ht="12.75" hidden="1" x14ac:dyDescent="0.25">
      <c r="M3233" s="172" t="str">
        <f t="shared" si="100"/>
        <v>nie ubiegam sięPodlaskieBakałarzewo_PL345</v>
      </c>
      <c r="N3233" s="172" t="s">
        <v>1124</v>
      </c>
      <c r="O3233" s="192" t="str">
        <f t="shared" si="99"/>
        <v>Bakałarzewo_PL345</v>
      </c>
      <c r="P3233" s="193" t="s">
        <v>1228</v>
      </c>
      <c r="Q3233" s="193" t="s">
        <v>1217</v>
      </c>
      <c r="R3233" s="172">
        <v>0</v>
      </c>
      <c r="S3233" s="172" t="s">
        <v>80</v>
      </c>
    </row>
    <row r="3234" spans="13:19" s="133" customFormat="1" ht="12.75" hidden="1" x14ac:dyDescent="0.25">
      <c r="M3234" s="172" t="str">
        <f t="shared" si="100"/>
        <v>nie ubiegam sięPodlaskieBargłów Kościelny_PL345</v>
      </c>
      <c r="N3234" s="172" t="s">
        <v>1124</v>
      </c>
      <c r="O3234" s="192" t="str">
        <f t="shared" si="99"/>
        <v>Bargłów Kościelny_PL345</v>
      </c>
      <c r="P3234" s="193" t="s">
        <v>1228</v>
      </c>
      <c r="Q3234" s="193" t="s">
        <v>1196</v>
      </c>
      <c r="R3234" s="172">
        <v>0</v>
      </c>
      <c r="S3234" s="172" t="s">
        <v>80</v>
      </c>
    </row>
    <row r="3235" spans="13:19" s="133" customFormat="1" ht="12.75" hidden="1" x14ac:dyDescent="0.25">
      <c r="M3235" s="172" t="str">
        <f t="shared" si="100"/>
        <v>nie ubiegam sięPodlaskieBiałowieża_PL344</v>
      </c>
      <c r="N3235" s="172" t="s">
        <v>1124</v>
      </c>
      <c r="O3235" s="192" t="str">
        <f t="shared" si="99"/>
        <v>Białowieża_PL344</v>
      </c>
      <c r="P3235" s="193" t="s">
        <v>1227</v>
      </c>
      <c r="Q3235" s="193" t="s">
        <v>1152</v>
      </c>
      <c r="R3235" s="172">
        <v>0</v>
      </c>
      <c r="S3235" s="172" t="s">
        <v>80</v>
      </c>
    </row>
    <row r="3236" spans="13:19" s="133" customFormat="1" ht="12.75" hidden="1" x14ac:dyDescent="0.25">
      <c r="M3236" s="172" t="str">
        <f t="shared" si="100"/>
        <v>nie ubiegam sięPodlaskieBielsk Podlaski_PL344</v>
      </c>
      <c r="N3236" s="172" t="s">
        <v>1124</v>
      </c>
      <c r="O3236" s="192" t="str">
        <f t="shared" si="99"/>
        <v>Bielsk Podlaski_PL344</v>
      </c>
      <c r="P3236" s="193" t="s">
        <v>1227</v>
      </c>
      <c r="Q3236" s="193" t="s">
        <v>1147</v>
      </c>
      <c r="R3236" s="172">
        <v>0</v>
      </c>
      <c r="S3236" s="172" t="s">
        <v>80</v>
      </c>
    </row>
    <row r="3237" spans="13:19" s="133" customFormat="1" ht="12.75" hidden="1" x14ac:dyDescent="0.25">
      <c r="M3237" s="172" t="str">
        <f t="shared" si="100"/>
        <v>nie ubiegam sięPodlaskieBoćki_PL344</v>
      </c>
      <c r="N3237" s="172" t="s">
        <v>1124</v>
      </c>
      <c r="O3237" s="192" t="str">
        <f t="shared" si="99"/>
        <v>Boćki_PL344</v>
      </c>
      <c r="P3237" s="193" t="s">
        <v>1227</v>
      </c>
      <c r="Q3237" s="193" t="s">
        <v>1148</v>
      </c>
      <c r="R3237" s="172">
        <v>0</v>
      </c>
      <c r="S3237" s="172" t="s">
        <v>80</v>
      </c>
    </row>
    <row r="3238" spans="13:19" s="133" customFormat="1" ht="12.75" hidden="1" x14ac:dyDescent="0.25">
      <c r="M3238" s="172" t="str">
        <f t="shared" si="100"/>
        <v>nie ubiegam sięPodlaskieBrańsk_PL344</v>
      </c>
      <c r="N3238" s="172" t="s">
        <v>1124</v>
      </c>
      <c r="O3238" s="192" t="str">
        <f t="shared" si="99"/>
        <v>Brańsk_PL344</v>
      </c>
      <c r="P3238" s="193" t="s">
        <v>1227</v>
      </c>
      <c r="Q3238" s="193" t="s">
        <v>1146</v>
      </c>
      <c r="R3238" s="172">
        <v>0</v>
      </c>
      <c r="S3238" s="172" t="s">
        <v>80</v>
      </c>
    </row>
    <row r="3239" spans="13:19" s="133" customFormat="1" ht="12.75" hidden="1" x14ac:dyDescent="0.25">
      <c r="M3239" s="172" t="str">
        <f t="shared" si="100"/>
        <v>nie ubiegam sięPodlaskieBrańsk_PL344</v>
      </c>
      <c r="N3239" s="172" t="s">
        <v>1124</v>
      </c>
      <c r="O3239" s="192" t="str">
        <f t="shared" si="99"/>
        <v>Brańsk_PL344</v>
      </c>
      <c r="P3239" s="193" t="s">
        <v>1227</v>
      </c>
      <c r="Q3239" s="193" t="s">
        <v>1146</v>
      </c>
      <c r="R3239" s="172">
        <v>0</v>
      </c>
      <c r="S3239" s="172" t="s">
        <v>80</v>
      </c>
    </row>
    <row r="3240" spans="13:19" s="133" customFormat="1" ht="12.75" hidden="1" x14ac:dyDescent="0.25">
      <c r="M3240" s="172" t="str">
        <f t="shared" si="100"/>
        <v>nie ubiegam sięPodlaskieChoroszcz_PL343</v>
      </c>
      <c r="N3240" s="172" t="s">
        <v>1124</v>
      </c>
      <c r="O3240" s="192" t="str">
        <f t="shared" si="99"/>
        <v>Choroszcz_PL343</v>
      </c>
      <c r="P3240" s="193" t="s">
        <v>1226</v>
      </c>
      <c r="Q3240" s="193" t="s">
        <v>1125</v>
      </c>
      <c r="R3240" s="172">
        <v>0</v>
      </c>
      <c r="S3240" s="172" t="s">
        <v>80</v>
      </c>
    </row>
    <row r="3241" spans="13:19" s="133" customFormat="1" ht="12.75" hidden="1" x14ac:dyDescent="0.25">
      <c r="M3241" s="172" t="str">
        <f t="shared" si="100"/>
        <v>nie ubiegam sięPodlaskieCiechanowiec_PL344</v>
      </c>
      <c r="N3241" s="172" t="s">
        <v>1124</v>
      </c>
      <c r="O3241" s="192" t="str">
        <f t="shared" si="99"/>
        <v>Ciechanowiec_PL344</v>
      </c>
      <c r="P3241" s="193" t="s">
        <v>1227</v>
      </c>
      <c r="Q3241" s="193" t="s">
        <v>1182</v>
      </c>
      <c r="R3241" s="172">
        <v>0</v>
      </c>
      <c r="S3241" s="172" t="s">
        <v>80</v>
      </c>
    </row>
    <row r="3242" spans="13:19" s="133" customFormat="1" ht="12.75" hidden="1" x14ac:dyDescent="0.25">
      <c r="M3242" s="172" t="str">
        <f t="shared" si="100"/>
        <v>nie ubiegam sięPodlaskieCzeremcha_PL344</v>
      </c>
      <c r="N3242" s="172" t="s">
        <v>1124</v>
      </c>
      <c r="O3242" s="192" t="str">
        <f t="shared" si="99"/>
        <v>Czeremcha_PL344</v>
      </c>
      <c r="P3242" s="193" t="s">
        <v>1227</v>
      </c>
      <c r="Q3242" s="193" t="s">
        <v>1153</v>
      </c>
      <c r="R3242" s="172">
        <v>0</v>
      </c>
      <c r="S3242" s="172" t="s">
        <v>80</v>
      </c>
    </row>
    <row r="3243" spans="13:19" s="133" customFormat="1" ht="12.75" hidden="1" x14ac:dyDescent="0.25">
      <c r="M3243" s="172" t="str">
        <f t="shared" si="100"/>
        <v>nie ubiegam sięPodlaskieCzyże_PL344</v>
      </c>
      <c r="N3243" s="172" t="s">
        <v>1124</v>
      </c>
      <c r="O3243" s="192" t="str">
        <f t="shared" si="99"/>
        <v>Czyże_PL344</v>
      </c>
      <c r="P3243" s="193" t="s">
        <v>1227</v>
      </c>
      <c r="Q3243" s="193" t="s">
        <v>1154</v>
      </c>
      <c r="R3243" s="172">
        <v>0</v>
      </c>
      <c r="S3243" s="172" t="s">
        <v>80</v>
      </c>
    </row>
    <row r="3244" spans="13:19" s="133" customFormat="1" ht="12.75" hidden="1" x14ac:dyDescent="0.25">
      <c r="M3244" s="172" t="str">
        <f t="shared" si="100"/>
        <v>nie ubiegam sięPodlaskieCzyżew_PL344</v>
      </c>
      <c r="N3244" s="172" t="s">
        <v>1124</v>
      </c>
      <c r="O3244" s="192" t="str">
        <f t="shared" si="99"/>
        <v>Czyżew_PL344</v>
      </c>
      <c r="P3244" s="193" t="s">
        <v>1227</v>
      </c>
      <c r="Q3244" s="193" t="s">
        <v>1183</v>
      </c>
      <c r="R3244" s="172">
        <v>0</v>
      </c>
      <c r="S3244" s="172" t="s">
        <v>80</v>
      </c>
    </row>
    <row r="3245" spans="13:19" s="133" customFormat="1" ht="12.75" hidden="1" x14ac:dyDescent="0.25">
      <c r="M3245" s="172" t="str">
        <f t="shared" si="100"/>
        <v>nie ubiegam sięPodlaskieDąbrowa Białostocka_PL343</v>
      </c>
      <c r="N3245" s="172" t="s">
        <v>1124</v>
      </c>
      <c r="O3245" s="192" t="str">
        <f t="shared" si="99"/>
        <v>Dąbrowa Białostocka_PL343</v>
      </c>
      <c r="P3245" s="193" t="s">
        <v>1226</v>
      </c>
      <c r="Q3245" s="193" t="s">
        <v>1137</v>
      </c>
      <c r="R3245" s="172">
        <v>0</v>
      </c>
      <c r="S3245" s="172" t="s">
        <v>80</v>
      </c>
    </row>
    <row r="3246" spans="13:19" s="133" customFormat="1" ht="12.75" hidden="1" x14ac:dyDescent="0.25">
      <c r="M3246" s="172" t="str">
        <f t="shared" si="100"/>
        <v>nie ubiegam sięPodlaskieDobrzyniewo Duże_PL343</v>
      </c>
      <c r="N3246" s="172" t="s">
        <v>1124</v>
      </c>
      <c r="O3246" s="192" t="str">
        <f t="shared" si="99"/>
        <v>Dobrzyniewo Duże_PL343</v>
      </c>
      <c r="P3246" s="193" t="s">
        <v>1226</v>
      </c>
      <c r="Q3246" s="193" t="s">
        <v>1126</v>
      </c>
      <c r="R3246" s="172">
        <v>0</v>
      </c>
      <c r="S3246" s="172" t="s">
        <v>80</v>
      </c>
    </row>
    <row r="3247" spans="13:19" s="133" customFormat="1" ht="12.75" hidden="1" x14ac:dyDescent="0.25">
      <c r="M3247" s="172" t="str">
        <f t="shared" si="100"/>
        <v>nie ubiegam sięPodlaskieDrohiczyn_PL344</v>
      </c>
      <c r="N3247" s="172" t="s">
        <v>1124</v>
      </c>
      <c r="O3247" s="192" t="str">
        <f t="shared" si="99"/>
        <v>Drohiczyn_PL344</v>
      </c>
      <c r="P3247" s="193" t="s">
        <v>1227</v>
      </c>
      <c r="Q3247" s="193" t="s">
        <v>1174</v>
      </c>
      <c r="R3247" s="172">
        <v>0</v>
      </c>
      <c r="S3247" s="172" t="s">
        <v>80</v>
      </c>
    </row>
    <row r="3248" spans="13:19" s="133" customFormat="1" ht="12.75" hidden="1" x14ac:dyDescent="0.25">
      <c r="M3248" s="172" t="str">
        <f t="shared" si="100"/>
        <v>nie ubiegam sięPodlaskieDubicze Cerkiewne_PL344</v>
      </c>
      <c r="N3248" s="172" t="s">
        <v>1124</v>
      </c>
      <c r="O3248" s="192" t="str">
        <f t="shared" si="99"/>
        <v>Dubicze Cerkiewne_PL344</v>
      </c>
      <c r="P3248" s="193" t="s">
        <v>1227</v>
      </c>
      <c r="Q3248" s="193" t="s">
        <v>1155</v>
      </c>
      <c r="R3248" s="172">
        <v>0</v>
      </c>
      <c r="S3248" s="172" t="s">
        <v>80</v>
      </c>
    </row>
    <row r="3249" spans="13:19" s="133" customFormat="1" ht="12.75" hidden="1" x14ac:dyDescent="0.25">
      <c r="M3249" s="172" t="str">
        <f t="shared" si="100"/>
        <v>nie ubiegam sięPodlaskieDziadkowice_PL344</v>
      </c>
      <c r="N3249" s="172" t="s">
        <v>1124</v>
      </c>
      <c r="O3249" s="192" t="str">
        <f t="shared" si="99"/>
        <v>Dziadkowice_PL344</v>
      </c>
      <c r="P3249" s="193" t="s">
        <v>1227</v>
      </c>
      <c r="Q3249" s="193" t="s">
        <v>1175</v>
      </c>
      <c r="R3249" s="172">
        <v>0</v>
      </c>
      <c r="S3249" s="172" t="s">
        <v>80</v>
      </c>
    </row>
    <row r="3250" spans="13:19" s="133" customFormat="1" ht="12.75" hidden="1" x14ac:dyDescent="0.25">
      <c r="M3250" s="172" t="str">
        <f t="shared" si="100"/>
        <v>nie ubiegam sięPodlaskieFilipów_PL345</v>
      </c>
      <c r="N3250" s="172" t="s">
        <v>1124</v>
      </c>
      <c r="O3250" s="192" t="str">
        <f t="shared" si="99"/>
        <v>Filipów_PL345</v>
      </c>
      <c r="P3250" s="193" t="s">
        <v>1228</v>
      </c>
      <c r="Q3250" s="193" t="s">
        <v>1218</v>
      </c>
      <c r="R3250" s="172">
        <v>0</v>
      </c>
      <c r="S3250" s="172" t="s">
        <v>80</v>
      </c>
    </row>
    <row r="3251" spans="13:19" s="133" customFormat="1" ht="12.75" hidden="1" x14ac:dyDescent="0.25">
      <c r="M3251" s="172" t="str">
        <f t="shared" si="100"/>
        <v>nie ubiegam sięPodlaskieGiby_PL345</v>
      </c>
      <c r="N3251" s="172" t="s">
        <v>1124</v>
      </c>
      <c r="O3251" s="192" t="str">
        <f t="shared" si="99"/>
        <v>Giby_PL345</v>
      </c>
      <c r="P3251" s="193" t="s">
        <v>1228</v>
      </c>
      <c r="Q3251" s="193" t="s">
        <v>1213</v>
      </c>
      <c r="R3251" s="172">
        <v>0</v>
      </c>
      <c r="S3251" s="172" t="s">
        <v>80</v>
      </c>
    </row>
    <row r="3252" spans="13:19" s="133" customFormat="1" ht="12.75" hidden="1" x14ac:dyDescent="0.25">
      <c r="M3252" s="172" t="str">
        <f t="shared" si="100"/>
        <v>nie ubiegam sięPodlaskieGoniądz_PL345</v>
      </c>
      <c r="N3252" s="172" t="s">
        <v>1124</v>
      </c>
      <c r="O3252" s="192" t="str">
        <f t="shared" si="99"/>
        <v>Goniądz_PL345</v>
      </c>
      <c r="P3252" s="193" t="s">
        <v>1228</v>
      </c>
      <c r="Q3252" s="193" t="s">
        <v>1206</v>
      </c>
      <c r="R3252" s="172">
        <v>0</v>
      </c>
      <c r="S3252" s="172" t="s">
        <v>80</v>
      </c>
    </row>
    <row r="3253" spans="13:19" s="133" customFormat="1" ht="12.75" hidden="1" x14ac:dyDescent="0.25">
      <c r="M3253" s="172" t="str">
        <f t="shared" si="100"/>
        <v>nie ubiegam sięPodlaskieGrabowo_PL344</v>
      </c>
      <c r="N3253" s="172" t="s">
        <v>1124</v>
      </c>
      <c r="O3253" s="192" t="str">
        <f t="shared" si="99"/>
        <v>Grabowo_PL344</v>
      </c>
      <c r="P3253" s="193" t="s">
        <v>1227</v>
      </c>
      <c r="Q3253" s="193" t="s">
        <v>1160</v>
      </c>
      <c r="R3253" s="172">
        <v>0</v>
      </c>
      <c r="S3253" s="172" t="s">
        <v>80</v>
      </c>
    </row>
    <row r="3254" spans="13:19" s="133" customFormat="1" ht="12.75" hidden="1" x14ac:dyDescent="0.25">
      <c r="M3254" s="172" t="str">
        <f t="shared" si="100"/>
        <v>nie ubiegam sięPodlaskieGrajewo_PL345</v>
      </c>
      <c r="N3254" s="172" t="s">
        <v>1124</v>
      </c>
      <c r="O3254" s="192" t="str">
        <f t="shared" si="99"/>
        <v>Grajewo_PL345</v>
      </c>
      <c r="P3254" s="193" t="s">
        <v>1228</v>
      </c>
      <c r="Q3254" s="193" t="s">
        <v>1201</v>
      </c>
      <c r="R3254" s="172">
        <v>0</v>
      </c>
      <c r="S3254" s="172" t="s">
        <v>80</v>
      </c>
    </row>
    <row r="3255" spans="13:19" s="133" customFormat="1" ht="12.75" hidden="1" x14ac:dyDescent="0.25">
      <c r="M3255" s="172" t="str">
        <f t="shared" si="100"/>
        <v>nie ubiegam sięPodlaskieGrodzisk_PL344</v>
      </c>
      <c r="N3255" s="172" t="s">
        <v>1124</v>
      </c>
      <c r="O3255" s="192" t="str">
        <f t="shared" si="99"/>
        <v>Grodzisk_PL344</v>
      </c>
      <c r="P3255" s="193" t="s">
        <v>1227</v>
      </c>
      <c r="Q3255" s="193" t="s">
        <v>1176</v>
      </c>
      <c r="R3255" s="172">
        <v>0</v>
      </c>
      <c r="S3255" s="172" t="s">
        <v>80</v>
      </c>
    </row>
    <row r="3256" spans="13:19" s="133" customFormat="1" ht="12.75" hidden="1" x14ac:dyDescent="0.25">
      <c r="M3256" s="172" t="str">
        <f t="shared" si="100"/>
        <v>nie ubiegam sięPodlaskieGródek_PL343</v>
      </c>
      <c r="N3256" s="172" t="s">
        <v>1124</v>
      </c>
      <c r="O3256" s="192" t="str">
        <f t="shared" si="99"/>
        <v>Gródek_PL343</v>
      </c>
      <c r="P3256" s="193" t="s">
        <v>1226</v>
      </c>
      <c r="Q3256" s="193" t="s">
        <v>1127</v>
      </c>
      <c r="R3256" s="172">
        <v>0</v>
      </c>
      <c r="S3256" s="172" t="s">
        <v>80</v>
      </c>
    </row>
    <row r="3257" spans="13:19" s="133" customFormat="1" ht="12.75" hidden="1" x14ac:dyDescent="0.25">
      <c r="M3257" s="172" t="str">
        <f t="shared" si="100"/>
        <v>nie ubiegam sięPodlaskieHajnówka_PL344</v>
      </c>
      <c r="N3257" s="172" t="s">
        <v>1124</v>
      </c>
      <c r="O3257" s="192" t="str">
        <f t="shared" si="99"/>
        <v>Hajnówka_PL344</v>
      </c>
      <c r="P3257" s="193" t="s">
        <v>1227</v>
      </c>
      <c r="Q3257" s="193" t="s">
        <v>1156</v>
      </c>
      <c r="R3257" s="172">
        <v>0</v>
      </c>
      <c r="S3257" s="172" t="s">
        <v>80</v>
      </c>
    </row>
    <row r="3258" spans="13:19" s="133" customFormat="1" ht="12.75" hidden="1" x14ac:dyDescent="0.25">
      <c r="M3258" s="172" t="str">
        <f t="shared" si="100"/>
        <v>nie ubiegam sięPodlaskieJanów_PL343</v>
      </c>
      <c r="N3258" s="172" t="s">
        <v>1124</v>
      </c>
      <c r="O3258" s="192" t="str">
        <f t="shared" si="99"/>
        <v>Janów_PL343</v>
      </c>
      <c r="P3258" s="193" t="s">
        <v>1226</v>
      </c>
      <c r="Q3258" s="193" t="s">
        <v>680</v>
      </c>
      <c r="R3258" s="172">
        <v>0</v>
      </c>
      <c r="S3258" s="172" t="s">
        <v>80</v>
      </c>
    </row>
    <row r="3259" spans="13:19" s="133" customFormat="1" ht="12.75" hidden="1" x14ac:dyDescent="0.25">
      <c r="M3259" s="172" t="str">
        <f t="shared" si="100"/>
        <v>nie ubiegam sięPodlaskieJasionówka_PL345</v>
      </c>
      <c r="N3259" s="172" t="s">
        <v>1124</v>
      </c>
      <c r="O3259" s="192" t="str">
        <f t="shared" si="99"/>
        <v>Jasionówka_PL345</v>
      </c>
      <c r="P3259" s="193" t="s">
        <v>1228</v>
      </c>
      <c r="Q3259" s="193" t="s">
        <v>1207</v>
      </c>
      <c r="R3259" s="172">
        <v>0</v>
      </c>
      <c r="S3259" s="172" t="s">
        <v>80</v>
      </c>
    </row>
    <row r="3260" spans="13:19" s="133" customFormat="1" ht="12.75" hidden="1" x14ac:dyDescent="0.25">
      <c r="M3260" s="172" t="str">
        <f t="shared" si="100"/>
        <v>nie ubiegam sięPodlaskieJaświły_PL345</v>
      </c>
      <c r="N3260" s="172" t="s">
        <v>1124</v>
      </c>
      <c r="O3260" s="192" t="str">
        <f t="shared" si="99"/>
        <v>Jaświły_PL345</v>
      </c>
      <c r="P3260" s="193" t="s">
        <v>1228</v>
      </c>
      <c r="Q3260" s="193" t="s">
        <v>1208</v>
      </c>
      <c r="R3260" s="172">
        <v>0</v>
      </c>
      <c r="S3260" s="172" t="s">
        <v>80</v>
      </c>
    </row>
    <row r="3261" spans="13:19" s="133" customFormat="1" ht="12.75" hidden="1" x14ac:dyDescent="0.25">
      <c r="M3261" s="172" t="str">
        <f t="shared" si="100"/>
        <v>nie ubiegam sięPodlaskieJedwabne_PL344</v>
      </c>
      <c r="N3261" s="172" t="s">
        <v>1124</v>
      </c>
      <c r="O3261" s="192" t="str">
        <f t="shared" si="99"/>
        <v>Jedwabne_PL344</v>
      </c>
      <c r="P3261" s="193" t="s">
        <v>1227</v>
      </c>
      <c r="Q3261" s="193" t="s">
        <v>1165</v>
      </c>
      <c r="R3261" s="172">
        <v>0</v>
      </c>
      <c r="S3261" s="172" t="s">
        <v>80</v>
      </c>
    </row>
    <row r="3262" spans="13:19" s="133" customFormat="1" ht="12.75" hidden="1" x14ac:dyDescent="0.25">
      <c r="M3262" s="172" t="str">
        <f t="shared" si="100"/>
        <v>nie ubiegam sięPodlaskieJeleniewo_PL345</v>
      </c>
      <c r="N3262" s="172" t="s">
        <v>1124</v>
      </c>
      <c r="O3262" s="192" t="str">
        <f t="shared" si="99"/>
        <v>Jeleniewo_PL345</v>
      </c>
      <c r="P3262" s="193" t="s">
        <v>1228</v>
      </c>
      <c r="Q3262" s="193" t="s">
        <v>1219</v>
      </c>
      <c r="R3262" s="172">
        <v>0</v>
      </c>
      <c r="S3262" s="172" t="s">
        <v>80</v>
      </c>
    </row>
    <row r="3263" spans="13:19" s="133" customFormat="1" ht="12.75" hidden="1" x14ac:dyDescent="0.25">
      <c r="M3263" s="172" t="str">
        <f t="shared" si="100"/>
        <v>nie ubiegam sięPodlaskieJuchnowiec Kościelny_PL343</v>
      </c>
      <c r="N3263" s="172" t="s">
        <v>1124</v>
      </c>
      <c r="O3263" s="192" t="str">
        <f t="shared" si="99"/>
        <v>Juchnowiec Kościelny_PL343</v>
      </c>
      <c r="P3263" s="193" t="s">
        <v>1226</v>
      </c>
      <c r="Q3263" s="193" t="s">
        <v>1128</v>
      </c>
      <c r="R3263" s="172">
        <v>0</v>
      </c>
      <c r="S3263" s="172" t="s">
        <v>80</v>
      </c>
    </row>
    <row r="3264" spans="13:19" s="133" customFormat="1" ht="12.75" hidden="1" x14ac:dyDescent="0.25">
      <c r="M3264" s="172" t="str">
        <f t="shared" si="100"/>
        <v>nie ubiegam sięPodlaskieKleszczele_PL344</v>
      </c>
      <c r="N3264" s="172" t="s">
        <v>1124</v>
      </c>
      <c r="O3264" s="192" t="str">
        <f t="shared" si="99"/>
        <v>Kleszczele_PL344</v>
      </c>
      <c r="P3264" s="193" t="s">
        <v>1227</v>
      </c>
      <c r="Q3264" s="193" t="s">
        <v>1157</v>
      </c>
      <c r="R3264" s="172">
        <v>0</v>
      </c>
      <c r="S3264" s="172" t="s">
        <v>80</v>
      </c>
    </row>
    <row r="3265" spans="13:19" s="133" customFormat="1" ht="12.75" hidden="1" x14ac:dyDescent="0.25">
      <c r="M3265" s="172" t="str">
        <f t="shared" si="100"/>
        <v>nie ubiegam sięPodlaskieKlukowo_PL344</v>
      </c>
      <c r="N3265" s="172" t="s">
        <v>1124</v>
      </c>
      <c r="O3265" s="192" t="str">
        <f t="shared" si="99"/>
        <v>Klukowo_PL344</v>
      </c>
      <c r="P3265" s="193" t="s">
        <v>1227</v>
      </c>
      <c r="Q3265" s="193" t="s">
        <v>1184</v>
      </c>
      <c r="R3265" s="172">
        <v>0</v>
      </c>
      <c r="S3265" s="172" t="s">
        <v>80</v>
      </c>
    </row>
    <row r="3266" spans="13:19" s="133" customFormat="1" ht="12.75" hidden="1" x14ac:dyDescent="0.25">
      <c r="M3266" s="172" t="str">
        <f t="shared" si="100"/>
        <v>nie ubiegam sięPodlaskieKnyszyn_PL345</v>
      </c>
      <c r="N3266" s="172" t="s">
        <v>1124</v>
      </c>
      <c r="O3266" s="192" t="str">
        <f t="shared" si="99"/>
        <v>Knyszyn_PL345</v>
      </c>
      <c r="P3266" s="193" t="s">
        <v>1228</v>
      </c>
      <c r="Q3266" s="193" t="s">
        <v>1209</v>
      </c>
      <c r="R3266" s="172">
        <v>0</v>
      </c>
      <c r="S3266" s="172" t="s">
        <v>80</v>
      </c>
    </row>
    <row r="3267" spans="13:19" s="133" customFormat="1" ht="12.75" hidden="1" x14ac:dyDescent="0.25">
      <c r="M3267" s="172" t="str">
        <f t="shared" si="100"/>
        <v>nie ubiegam sięPodlaskieKobylin-Borzymy_PL344</v>
      </c>
      <c r="N3267" s="172" t="s">
        <v>1124</v>
      </c>
      <c r="O3267" s="192" t="str">
        <f t="shared" si="99"/>
        <v>Kobylin-Borzymy_PL344</v>
      </c>
      <c r="P3267" s="193" t="s">
        <v>1227</v>
      </c>
      <c r="Q3267" s="193" t="s">
        <v>1185</v>
      </c>
      <c r="R3267" s="172">
        <v>0</v>
      </c>
      <c r="S3267" s="172" t="s">
        <v>80</v>
      </c>
    </row>
    <row r="3268" spans="13:19" s="133" customFormat="1" ht="12.75" hidden="1" x14ac:dyDescent="0.25">
      <c r="M3268" s="172" t="str">
        <f t="shared" si="100"/>
        <v>nie ubiegam sięPodlaskieKolno_PL344</v>
      </c>
      <c r="N3268" s="172" t="s">
        <v>1124</v>
      </c>
      <c r="O3268" s="192" t="str">
        <f t="shared" si="99"/>
        <v>Kolno_PL344</v>
      </c>
      <c r="P3268" s="193" t="s">
        <v>1227</v>
      </c>
      <c r="Q3268" s="193" t="s">
        <v>1161</v>
      </c>
      <c r="R3268" s="172">
        <v>0</v>
      </c>
      <c r="S3268" s="172" t="s">
        <v>80</v>
      </c>
    </row>
    <row r="3269" spans="13:19" s="133" customFormat="1" ht="12.75" hidden="1" x14ac:dyDescent="0.25">
      <c r="M3269" s="172" t="str">
        <f t="shared" si="100"/>
        <v>nie ubiegam sięPodlaskieKołaki Kościelne_PL344</v>
      </c>
      <c r="N3269" s="172" t="s">
        <v>1124</v>
      </c>
      <c r="O3269" s="192" t="str">
        <f t="shared" ref="O3269:O3332" si="101">Q3269&amp;P3269</f>
        <v>Kołaki Kościelne_PL344</v>
      </c>
      <c r="P3269" s="193" t="s">
        <v>1227</v>
      </c>
      <c r="Q3269" s="193" t="s">
        <v>1191</v>
      </c>
      <c r="R3269" s="172">
        <v>0</v>
      </c>
      <c r="S3269" s="172" t="s">
        <v>80</v>
      </c>
    </row>
    <row r="3270" spans="13:19" s="133" customFormat="1" ht="12.75" hidden="1" x14ac:dyDescent="0.25">
      <c r="M3270" s="172" t="str">
        <f t="shared" ref="M3270:M3333" si="102">S3270&amp;N3270&amp;O3270</f>
        <v>nie ubiegam sięPodlaskieKorycin_PL343</v>
      </c>
      <c r="N3270" s="172" t="s">
        <v>1124</v>
      </c>
      <c r="O3270" s="192" t="str">
        <f t="shared" si="101"/>
        <v>Korycin_PL343</v>
      </c>
      <c r="P3270" s="193" t="s">
        <v>1226</v>
      </c>
      <c r="Q3270" s="193" t="s">
        <v>1138</v>
      </c>
      <c r="R3270" s="172">
        <v>0</v>
      </c>
      <c r="S3270" s="172" t="s">
        <v>80</v>
      </c>
    </row>
    <row r="3271" spans="13:19" s="133" customFormat="1" ht="12.75" hidden="1" x14ac:dyDescent="0.25">
      <c r="M3271" s="172" t="str">
        <f t="shared" si="102"/>
        <v>nie ubiegam sięPodlaskieKrasnopol_PL345</v>
      </c>
      <c r="N3271" s="172" t="s">
        <v>1124</v>
      </c>
      <c r="O3271" s="192" t="str">
        <f t="shared" si="101"/>
        <v>Krasnopol_PL345</v>
      </c>
      <c r="P3271" s="193" t="s">
        <v>1228</v>
      </c>
      <c r="Q3271" s="193" t="s">
        <v>1214</v>
      </c>
      <c r="R3271" s="172">
        <v>0</v>
      </c>
      <c r="S3271" s="172" t="s">
        <v>80</v>
      </c>
    </row>
    <row r="3272" spans="13:19" s="133" customFormat="1" ht="12.75" hidden="1" x14ac:dyDescent="0.25">
      <c r="M3272" s="172" t="str">
        <f t="shared" si="102"/>
        <v>nie ubiegam sięPodlaskieKrynki_PL343</v>
      </c>
      <c r="N3272" s="172" t="s">
        <v>1124</v>
      </c>
      <c r="O3272" s="192" t="str">
        <f t="shared" si="101"/>
        <v>Krynki_PL343</v>
      </c>
      <c r="P3272" s="193" t="s">
        <v>1226</v>
      </c>
      <c r="Q3272" s="193" t="s">
        <v>1139</v>
      </c>
      <c r="R3272" s="172">
        <v>0</v>
      </c>
      <c r="S3272" s="172" t="s">
        <v>80</v>
      </c>
    </row>
    <row r="3273" spans="13:19" s="133" customFormat="1" ht="12.75" hidden="1" x14ac:dyDescent="0.25">
      <c r="M3273" s="172" t="str">
        <f t="shared" si="102"/>
        <v>nie ubiegam sięPodlaskieKrypno_PL345</v>
      </c>
      <c r="N3273" s="172" t="s">
        <v>1124</v>
      </c>
      <c r="O3273" s="192" t="str">
        <f t="shared" si="101"/>
        <v>Krypno_PL345</v>
      </c>
      <c r="P3273" s="193" t="s">
        <v>1228</v>
      </c>
      <c r="Q3273" s="193" t="s">
        <v>1210</v>
      </c>
      <c r="R3273" s="172">
        <v>0</v>
      </c>
      <c r="S3273" s="172" t="s">
        <v>80</v>
      </c>
    </row>
    <row r="3274" spans="13:19" s="133" customFormat="1" ht="12.75" hidden="1" x14ac:dyDescent="0.25">
      <c r="M3274" s="172" t="str">
        <f t="shared" si="102"/>
        <v>nie ubiegam sięPodlaskieKulesze Kościelne_PL344</v>
      </c>
      <c r="N3274" s="172" t="s">
        <v>1124</v>
      </c>
      <c r="O3274" s="192" t="str">
        <f t="shared" si="101"/>
        <v>Kulesze Kościelne_PL344</v>
      </c>
      <c r="P3274" s="193" t="s">
        <v>1227</v>
      </c>
      <c r="Q3274" s="193" t="s">
        <v>1186</v>
      </c>
      <c r="R3274" s="172">
        <v>0</v>
      </c>
      <c r="S3274" s="172" t="s">
        <v>80</v>
      </c>
    </row>
    <row r="3275" spans="13:19" s="133" customFormat="1" ht="12.75" hidden="1" x14ac:dyDescent="0.25">
      <c r="M3275" s="172" t="str">
        <f t="shared" si="102"/>
        <v>nie ubiegam sięPodlaskieKuźnica_PL343</v>
      </c>
      <c r="N3275" s="172" t="s">
        <v>1124</v>
      </c>
      <c r="O3275" s="192" t="str">
        <f t="shared" si="101"/>
        <v>Kuźnica_PL343</v>
      </c>
      <c r="P3275" s="193" t="s">
        <v>1226</v>
      </c>
      <c r="Q3275" s="193" t="s">
        <v>1140</v>
      </c>
      <c r="R3275" s="172">
        <v>0</v>
      </c>
      <c r="S3275" s="172" t="s">
        <v>80</v>
      </c>
    </row>
    <row r="3276" spans="13:19" s="133" customFormat="1" ht="12.75" hidden="1" x14ac:dyDescent="0.25">
      <c r="M3276" s="172" t="str">
        <f t="shared" si="102"/>
        <v>nie ubiegam sięPodlaskieLipsk_PL345</v>
      </c>
      <c r="N3276" s="172" t="s">
        <v>1124</v>
      </c>
      <c r="O3276" s="192" t="str">
        <f t="shared" si="101"/>
        <v>Lipsk_PL345</v>
      </c>
      <c r="P3276" s="193" t="s">
        <v>1228</v>
      </c>
      <c r="Q3276" s="193" t="s">
        <v>1197</v>
      </c>
      <c r="R3276" s="172">
        <v>0</v>
      </c>
      <c r="S3276" s="172" t="s">
        <v>80</v>
      </c>
    </row>
    <row r="3277" spans="13:19" s="133" customFormat="1" ht="12.75" hidden="1" x14ac:dyDescent="0.25">
      <c r="M3277" s="172" t="str">
        <f t="shared" si="102"/>
        <v>nie ubiegam sięPodlaskieŁomża_PL344</v>
      </c>
      <c r="N3277" s="172" t="s">
        <v>1124</v>
      </c>
      <c r="O3277" s="192" t="str">
        <f t="shared" si="101"/>
        <v>Łomża_PL344</v>
      </c>
      <c r="P3277" s="193" t="s">
        <v>1227</v>
      </c>
      <c r="Q3277" s="193" t="s">
        <v>1166</v>
      </c>
      <c r="R3277" s="172">
        <v>0</v>
      </c>
      <c r="S3277" s="172" t="s">
        <v>80</v>
      </c>
    </row>
    <row r="3278" spans="13:19" s="133" customFormat="1" ht="12.75" hidden="1" x14ac:dyDescent="0.25">
      <c r="M3278" s="172" t="str">
        <f t="shared" si="102"/>
        <v>nie ubiegam sięPodlaskieMały Płock_PL344</v>
      </c>
      <c r="N3278" s="172" t="s">
        <v>1124</v>
      </c>
      <c r="O3278" s="192" t="str">
        <f t="shared" si="101"/>
        <v>Mały Płock_PL344</v>
      </c>
      <c r="P3278" s="193" t="s">
        <v>1227</v>
      </c>
      <c r="Q3278" s="193" t="s">
        <v>1162</v>
      </c>
      <c r="R3278" s="172">
        <v>0</v>
      </c>
      <c r="S3278" s="172" t="s">
        <v>80</v>
      </c>
    </row>
    <row r="3279" spans="13:19" s="133" customFormat="1" ht="12.75" hidden="1" x14ac:dyDescent="0.25">
      <c r="M3279" s="172" t="str">
        <f t="shared" si="102"/>
        <v>nie ubiegam sięPodlaskieMiastkowo_PL344</v>
      </c>
      <c r="N3279" s="172" t="s">
        <v>1124</v>
      </c>
      <c r="O3279" s="192" t="str">
        <f t="shared" si="101"/>
        <v>Miastkowo_PL344</v>
      </c>
      <c r="P3279" s="193" t="s">
        <v>1227</v>
      </c>
      <c r="Q3279" s="193" t="s">
        <v>1167</v>
      </c>
      <c r="R3279" s="172">
        <v>0</v>
      </c>
      <c r="S3279" s="172" t="s">
        <v>80</v>
      </c>
    </row>
    <row r="3280" spans="13:19" s="133" customFormat="1" ht="12.75" hidden="1" x14ac:dyDescent="0.25">
      <c r="M3280" s="172" t="str">
        <f t="shared" si="102"/>
        <v>nie ubiegam sięPodlaskieMichałowo_PL343</v>
      </c>
      <c r="N3280" s="172" t="s">
        <v>1124</v>
      </c>
      <c r="O3280" s="192" t="str">
        <f t="shared" si="101"/>
        <v>Michałowo_PL343</v>
      </c>
      <c r="P3280" s="193" t="s">
        <v>1226</v>
      </c>
      <c r="Q3280" s="193" t="s">
        <v>1129</v>
      </c>
      <c r="R3280" s="172">
        <v>0</v>
      </c>
      <c r="S3280" s="172" t="s">
        <v>80</v>
      </c>
    </row>
    <row r="3281" spans="13:19" s="133" customFormat="1" ht="12.75" hidden="1" x14ac:dyDescent="0.25">
      <c r="M3281" s="172" t="str">
        <f t="shared" si="102"/>
        <v>nie ubiegam sięPodlaskieMielnik_PL344</v>
      </c>
      <c r="N3281" s="172" t="s">
        <v>1124</v>
      </c>
      <c r="O3281" s="192" t="str">
        <f t="shared" si="101"/>
        <v>Mielnik_PL344</v>
      </c>
      <c r="P3281" s="193" t="s">
        <v>1227</v>
      </c>
      <c r="Q3281" s="193" t="s">
        <v>1177</v>
      </c>
      <c r="R3281" s="172">
        <v>0</v>
      </c>
      <c r="S3281" s="172" t="s">
        <v>80</v>
      </c>
    </row>
    <row r="3282" spans="13:19" s="133" customFormat="1" ht="12.75" hidden="1" x14ac:dyDescent="0.25">
      <c r="M3282" s="172" t="str">
        <f t="shared" si="102"/>
        <v>nie ubiegam sięPodlaskieMilejczyce_PL344</v>
      </c>
      <c r="N3282" s="172" t="s">
        <v>1124</v>
      </c>
      <c r="O3282" s="192" t="str">
        <f t="shared" si="101"/>
        <v>Milejczyce_PL344</v>
      </c>
      <c r="P3282" s="193" t="s">
        <v>1227</v>
      </c>
      <c r="Q3282" s="193" t="s">
        <v>1178</v>
      </c>
      <c r="R3282" s="172">
        <v>0</v>
      </c>
      <c r="S3282" s="172" t="s">
        <v>80</v>
      </c>
    </row>
    <row r="3283" spans="13:19" s="133" customFormat="1" ht="12.75" hidden="1" x14ac:dyDescent="0.25">
      <c r="M3283" s="172" t="str">
        <f t="shared" si="102"/>
        <v>nie ubiegam sięPodlaskieMońki_PL345</v>
      </c>
      <c r="N3283" s="172" t="s">
        <v>1124</v>
      </c>
      <c r="O3283" s="192" t="str">
        <f t="shared" si="101"/>
        <v>Mońki_PL345</v>
      </c>
      <c r="P3283" s="193" t="s">
        <v>1228</v>
      </c>
      <c r="Q3283" s="193" t="s">
        <v>1211</v>
      </c>
      <c r="R3283" s="172">
        <v>0</v>
      </c>
      <c r="S3283" s="172" t="s">
        <v>80</v>
      </c>
    </row>
    <row r="3284" spans="13:19" s="133" customFormat="1" ht="12.75" hidden="1" x14ac:dyDescent="0.25">
      <c r="M3284" s="172" t="str">
        <f t="shared" si="102"/>
        <v>nie ubiegam sięPodlaskieNarew_PL344</v>
      </c>
      <c r="N3284" s="172" t="s">
        <v>1124</v>
      </c>
      <c r="O3284" s="192" t="str">
        <f t="shared" si="101"/>
        <v>Narew_PL344</v>
      </c>
      <c r="P3284" s="193" t="s">
        <v>1227</v>
      </c>
      <c r="Q3284" s="193" t="s">
        <v>1158</v>
      </c>
      <c r="R3284" s="172">
        <v>0</v>
      </c>
      <c r="S3284" s="172" t="s">
        <v>80</v>
      </c>
    </row>
    <row r="3285" spans="13:19" s="133" customFormat="1" ht="12.75" hidden="1" x14ac:dyDescent="0.25">
      <c r="M3285" s="172" t="str">
        <f t="shared" si="102"/>
        <v>nie ubiegam sięPodlaskieNarewka_PL344</v>
      </c>
      <c r="N3285" s="172" t="s">
        <v>1124</v>
      </c>
      <c r="O3285" s="192" t="str">
        <f t="shared" si="101"/>
        <v>Narewka_PL344</v>
      </c>
      <c r="P3285" s="193" t="s">
        <v>1227</v>
      </c>
      <c r="Q3285" s="193" t="s">
        <v>1159</v>
      </c>
      <c r="R3285" s="172">
        <v>0</v>
      </c>
      <c r="S3285" s="172" t="s">
        <v>80</v>
      </c>
    </row>
    <row r="3286" spans="13:19" s="133" customFormat="1" ht="12.75" hidden="1" x14ac:dyDescent="0.25">
      <c r="M3286" s="172" t="str">
        <f t="shared" si="102"/>
        <v>nie ubiegam sięPodlaskieNowe Piekuty_PL344</v>
      </c>
      <c r="N3286" s="172" t="s">
        <v>1124</v>
      </c>
      <c r="O3286" s="192" t="str">
        <f t="shared" si="101"/>
        <v>Nowe Piekuty_PL344</v>
      </c>
      <c r="P3286" s="193" t="s">
        <v>1227</v>
      </c>
      <c r="Q3286" s="193" t="s">
        <v>1187</v>
      </c>
      <c r="R3286" s="172">
        <v>0</v>
      </c>
      <c r="S3286" s="172" t="s">
        <v>80</v>
      </c>
    </row>
    <row r="3287" spans="13:19" s="133" customFormat="1" ht="12.75" hidden="1" x14ac:dyDescent="0.25">
      <c r="M3287" s="172" t="str">
        <f t="shared" si="102"/>
        <v>nie ubiegam sięPodlaskieNowinka_PL345</v>
      </c>
      <c r="N3287" s="172" t="s">
        <v>1124</v>
      </c>
      <c r="O3287" s="192" t="str">
        <f t="shared" si="101"/>
        <v>Nowinka_PL345</v>
      </c>
      <c r="P3287" s="193" t="s">
        <v>1228</v>
      </c>
      <c r="Q3287" s="193" t="s">
        <v>1198</v>
      </c>
      <c r="R3287" s="172">
        <v>0</v>
      </c>
      <c r="S3287" s="172" t="s">
        <v>80</v>
      </c>
    </row>
    <row r="3288" spans="13:19" s="133" customFormat="1" ht="12.75" hidden="1" x14ac:dyDescent="0.25">
      <c r="M3288" s="172" t="str">
        <f t="shared" si="102"/>
        <v>nie ubiegam sięPodlaskieNowogród_PL344</v>
      </c>
      <c r="N3288" s="172" t="s">
        <v>1124</v>
      </c>
      <c r="O3288" s="192" t="str">
        <f t="shared" si="101"/>
        <v>Nowogród_PL344</v>
      </c>
      <c r="P3288" s="193" t="s">
        <v>1227</v>
      </c>
      <c r="Q3288" s="193" t="s">
        <v>1168</v>
      </c>
      <c r="R3288" s="172">
        <v>0</v>
      </c>
      <c r="S3288" s="172" t="s">
        <v>80</v>
      </c>
    </row>
    <row r="3289" spans="13:19" s="133" customFormat="1" ht="12.75" hidden="1" x14ac:dyDescent="0.25">
      <c r="M3289" s="172" t="str">
        <f t="shared" si="102"/>
        <v>nie ubiegam sięPodlaskieNowy Dwór_PL343</v>
      </c>
      <c r="N3289" s="172" t="s">
        <v>1124</v>
      </c>
      <c r="O3289" s="192" t="str">
        <f t="shared" si="101"/>
        <v>Nowy Dwór_PL343</v>
      </c>
      <c r="P3289" s="193" t="s">
        <v>1226</v>
      </c>
      <c r="Q3289" s="193" t="s">
        <v>1141</v>
      </c>
      <c r="R3289" s="172">
        <v>0</v>
      </c>
      <c r="S3289" s="172" t="s">
        <v>80</v>
      </c>
    </row>
    <row r="3290" spans="13:19" s="133" customFormat="1" ht="12.75" hidden="1" x14ac:dyDescent="0.25">
      <c r="M3290" s="172" t="str">
        <f t="shared" si="102"/>
        <v>nie ubiegam sięPodlaskieNurzec-Stacja_PL344</v>
      </c>
      <c r="N3290" s="172" t="s">
        <v>1124</v>
      </c>
      <c r="O3290" s="192" t="str">
        <f t="shared" si="101"/>
        <v>Nurzec-Stacja_PL344</v>
      </c>
      <c r="P3290" s="193" t="s">
        <v>1227</v>
      </c>
      <c r="Q3290" s="193" t="s">
        <v>1179</v>
      </c>
      <c r="R3290" s="172">
        <v>0</v>
      </c>
      <c r="S3290" s="172" t="s">
        <v>80</v>
      </c>
    </row>
    <row r="3291" spans="13:19" s="133" customFormat="1" ht="12.75" hidden="1" x14ac:dyDescent="0.25">
      <c r="M3291" s="172" t="str">
        <f t="shared" si="102"/>
        <v>nie ubiegam sięPodlaskieOrla_PL344</v>
      </c>
      <c r="N3291" s="172" t="s">
        <v>1124</v>
      </c>
      <c r="O3291" s="192" t="str">
        <f t="shared" si="101"/>
        <v>Orla_PL344</v>
      </c>
      <c r="P3291" s="193" t="s">
        <v>1227</v>
      </c>
      <c r="Q3291" s="193" t="s">
        <v>1149</v>
      </c>
      <c r="R3291" s="172">
        <v>0</v>
      </c>
      <c r="S3291" s="172" t="s">
        <v>80</v>
      </c>
    </row>
    <row r="3292" spans="13:19" s="133" customFormat="1" ht="12.75" hidden="1" x14ac:dyDescent="0.25">
      <c r="M3292" s="172" t="str">
        <f t="shared" si="102"/>
        <v>nie ubiegam sięPodlaskiePerlejewo_PL344</v>
      </c>
      <c r="N3292" s="172" t="s">
        <v>1124</v>
      </c>
      <c r="O3292" s="192" t="str">
        <f t="shared" si="101"/>
        <v>Perlejewo_PL344</v>
      </c>
      <c r="P3292" s="193" t="s">
        <v>1227</v>
      </c>
      <c r="Q3292" s="193" t="s">
        <v>1180</v>
      </c>
      <c r="R3292" s="172">
        <v>0</v>
      </c>
      <c r="S3292" s="172" t="s">
        <v>80</v>
      </c>
    </row>
    <row r="3293" spans="13:19" s="133" customFormat="1" ht="12.75" hidden="1" x14ac:dyDescent="0.25">
      <c r="M3293" s="172" t="str">
        <f t="shared" si="102"/>
        <v>nie ubiegam sięPodlaskiePiątnica_PL344</v>
      </c>
      <c r="N3293" s="172" t="s">
        <v>1124</v>
      </c>
      <c r="O3293" s="192" t="str">
        <f t="shared" si="101"/>
        <v>Piątnica_PL344</v>
      </c>
      <c r="P3293" s="193" t="s">
        <v>1227</v>
      </c>
      <c r="Q3293" s="193" t="s">
        <v>1169</v>
      </c>
      <c r="R3293" s="172">
        <v>0</v>
      </c>
      <c r="S3293" s="172" t="s">
        <v>80</v>
      </c>
    </row>
    <row r="3294" spans="13:19" s="133" customFormat="1" ht="12.75" hidden="1" x14ac:dyDescent="0.25">
      <c r="M3294" s="172" t="str">
        <f t="shared" si="102"/>
        <v>nie ubiegam sięPodlaskiePłaska_PL345</v>
      </c>
      <c r="N3294" s="172" t="s">
        <v>1124</v>
      </c>
      <c r="O3294" s="192" t="str">
        <f t="shared" si="101"/>
        <v>Płaska_PL345</v>
      </c>
      <c r="P3294" s="193" t="s">
        <v>1228</v>
      </c>
      <c r="Q3294" s="193" t="s">
        <v>1199</v>
      </c>
      <c r="R3294" s="172">
        <v>0</v>
      </c>
      <c r="S3294" s="172" t="s">
        <v>80</v>
      </c>
    </row>
    <row r="3295" spans="13:19" s="133" customFormat="1" ht="12.75" hidden="1" x14ac:dyDescent="0.25">
      <c r="M3295" s="172" t="str">
        <f t="shared" si="102"/>
        <v>nie ubiegam sięPodlaskiePoświętne_PL343</v>
      </c>
      <c r="N3295" s="172" t="s">
        <v>1124</v>
      </c>
      <c r="O3295" s="192" t="str">
        <f t="shared" si="101"/>
        <v>Poświętne_PL343</v>
      </c>
      <c r="P3295" s="193" t="s">
        <v>1226</v>
      </c>
      <c r="Q3295" s="193" t="s">
        <v>156</v>
      </c>
      <c r="R3295" s="172">
        <v>0</v>
      </c>
      <c r="S3295" s="172" t="s">
        <v>80</v>
      </c>
    </row>
    <row r="3296" spans="13:19" s="133" customFormat="1" ht="12.75" hidden="1" x14ac:dyDescent="0.25">
      <c r="M3296" s="172" t="str">
        <f t="shared" si="102"/>
        <v>nie ubiegam sięPodlaskiePrzerośl_PL345</v>
      </c>
      <c r="N3296" s="172" t="s">
        <v>1124</v>
      </c>
      <c r="O3296" s="192" t="str">
        <f t="shared" si="101"/>
        <v>Przerośl_PL345</v>
      </c>
      <c r="P3296" s="193" t="s">
        <v>1228</v>
      </c>
      <c r="Q3296" s="193" t="s">
        <v>1220</v>
      </c>
      <c r="R3296" s="172">
        <v>0</v>
      </c>
      <c r="S3296" s="172" t="s">
        <v>80</v>
      </c>
    </row>
    <row r="3297" spans="13:19" s="133" customFormat="1" ht="12.75" hidden="1" x14ac:dyDescent="0.25">
      <c r="M3297" s="172" t="str">
        <f t="shared" si="102"/>
        <v>nie ubiegam sięPodlaskiePrzytuły_PL344</v>
      </c>
      <c r="N3297" s="172" t="s">
        <v>1124</v>
      </c>
      <c r="O3297" s="192" t="str">
        <f t="shared" si="101"/>
        <v>Przytuły_PL344</v>
      </c>
      <c r="P3297" s="193" t="s">
        <v>1227</v>
      </c>
      <c r="Q3297" s="193" t="s">
        <v>1170</v>
      </c>
      <c r="R3297" s="172">
        <v>0</v>
      </c>
      <c r="S3297" s="172" t="s">
        <v>80</v>
      </c>
    </row>
    <row r="3298" spans="13:19" s="133" customFormat="1" ht="12.75" hidden="1" x14ac:dyDescent="0.25">
      <c r="M3298" s="172" t="str">
        <f t="shared" si="102"/>
        <v>nie ubiegam sięPodlaskiePuńsk_PL345</v>
      </c>
      <c r="N3298" s="172" t="s">
        <v>1124</v>
      </c>
      <c r="O3298" s="192" t="str">
        <f t="shared" si="101"/>
        <v>Puńsk_PL345</v>
      </c>
      <c r="P3298" s="193" t="s">
        <v>1228</v>
      </c>
      <c r="Q3298" s="193" t="s">
        <v>1215</v>
      </c>
      <c r="R3298" s="172">
        <v>0</v>
      </c>
      <c r="S3298" s="172" t="s">
        <v>80</v>
      </c>
    </row>
    <row r="3299" spans="13:19" s="133" customFormat="1" ht="12.75" hidden="1" x14ac:dyDescent="0.25">
      <c r="M3299" s="172" t="str">
        <f t="shared" si="102"/>
        <v>nie ubiegam sięPodlaskieRaczki_PL345</v>
      </c>
      <c r="N3299" s="172" t="s">
        <v>1124</v>
      </c>
      <c r="O3299" s="192" t="str">
        <f t="shared" si="101"/>
        <v>Raczki_PL345</v>
      </c>
      <c r="P3299" s="193" t="s">
        <v>1228</v>
      </c>
      <c r="Q3299" s="193" t="s">
        <v>1221</v>
      </c>
      <c r="R3299" s="172">
        <v>0</v>
      </c>
      <c r="S3299" s="172" t="s">
        <v>80</v>
      </c>
    </row>
    <row r="3300" spans="13:19" s="133" customFormat="1" ht="12.75" hidden="1" x14ac:dyDescent="0.25">
      <c r="M3300" s="172" t="str">
        <f t="shared" si="102"/>
        <v>nie ubiegam sięPodlaskieRadziłów_PL345</v>
      </c>
      <c r="N3300" s="172" t="s">
        <v>1124</v>
      </c>
      <c r="O3300" s="192" t="str">
        <f t="shared" si="101"/>
        <v>Radziłów_PL345</v>
      </c>
      <c r="P3300" s="193" t="s">
        <v>1228</v>
      </c>
      <c r="Q3300" s="193" t="s">
        <v>1202</v>
      </c>
      <c r="R3300" s="172">
        <v>0</v>
      </c>
      <c r="S3300" s="172" t="s">
        <v>80</v>
      </c>
    </row>
    <row r="3301" spans="13:19" s="133" customFormat="1" ht="12.75" hidden="1" x14ac:dyDescent="0.25">
      <c r="M3301" s="172" t="str">
        <f t="shared" si="102"/>
        <v>nie ubiegam sięPodlaskieRajgród_PL345</v>
      </c>
      <c r="N3301" s="172" t="s">
        <v>1124</v>
      </c>
      <c r="O3301" s="192" t="str">
        <f t="shared" si="101"/>
        <v>Rajgród_PL345</v>
      </c>
      <c r="P3301" s="193" t="s">
        <v>1228</v>
      </c>
      <c r="Q3301" s="193" t="s">
        <v>1203</v>
      </c>
      <c r="R3301" s="172">
        <v>0</v>
      </c>
      <c r="S3301" s="172" t="s">
        <v>80</v>
      </c>
    </row>
    <row r="3302" spans="13:19" s="133" customFormat="1" ht="12.75" hidden="1" x14ac:dyDescent="0.25">
      <c r="M3302" s="172" t="str">
        <f t="shared" si="102"/>
        <v>nie ubiegam sięPodlaskieRudka_PL344</v>
      </c>
      <c r="N3302" s="172" t="s">
        <v>1124</v>
      </c>
      <c r="O3302" s="192" t="str">
        <f t="shared" si="101"/>
        <v>Rudka_PL344</v>
      </c>
      <c r="P3302" s="193" t="s">
        <v>1227</v>
      </c>
      <c r="Q3302" s="193" t="s">
        <v>1150</v>
      </c>
      <c r="R3302" s="172">
        <v>0</v>
      </c>
      <c r="S3302" s="172" t="s">
        <v>80</v>
      </c>
    </row>
    <row r="3303" spans="13:19" s="133" customFormat="1" ht="12.75" hidden="1" x14ac:dyDescent="0.25">
      <c r="M3303" s="172" t="str">
        <f t="shared" si="102"/>
        <v>nie ubiegam sięPodlaskieRutka-Tartak_PL345</v>
      </c>
      <c r="N3303" s="172" t="s">
        <v>1124</v>
      </c>
      <c r="O3303" s="192" t="str">
        <f t="shared" si="101"/>
        <v>Rutka-Tartak_PL345</v>
      </c>
      <c r="P3303" s="193" t="s">
        <v>1228</v>
      </c>
      <c r="Q3303" s="193" t="s">
        <v>1222</v>
      </c>
      <c r="R3303" s="172">
        <v>0</v>
      </c>
      <c r="S3303" s="172" t="s">
        <v>80</v>
      </c>
    </row>
    <row r="3304" spans="13:19" s="133" customFormat="1" ht="12.75" hidden="1" x14ac:dyDescent="0.25">
      <c r="M3304" s="172" t="str">
        <f t="shared" si="102"/>
        <v>nie ubiegam sięPodlaskieRutki_PL344</v>
      </c>
      <c r="N3304" s="172" t="s">
        <v>1124</v>
      </c>
      <c r="O3304" s="192" t="str">
        <f t="shared" si="101"/>
        <v>Rutki_PL344</v>
      </c>
      <c r="P3304" s="193" t="s">
        <v>1227</v>
      </c>
      <c r="Q3304" s="193" t="s">
        <v>1192</v>
      </c>
      <c r="R3304" s="172">
        <v>0</v>
      </c>
      <c r="S3304" s="172" t="s">
        <v>80</v>
      </c>
    </row>
    <row r="3305" spans="13:19" s="133" customFormat="1" ht="12.75" hidden="1" x14ac:dyDescent="0.25">
      <c r="M3305" s="172" t="str">
        <f t="shared" si="102"/>
        <v>nie ubiegam sięPodlaskieSejny_PL345</v>
      </c>
      <c r="N3305" s="172" t="s">
        <v>1124</v>
      </c>
      <c r="O3305" s="192" t="str">
        <f t="shared" si="101"/>
        <v>Sejny_PL345</v>
      </c>
      <c r="P3305" s="193" t="s">
        <v>1228</v>
      </c>
      <c r="Q3305" s="193" t="s">
        <v>1216</v>
      </c>
      <c r="R3305" s="172">
        <v>0</v>
      </c>
      <c r="S3305" s="172" t="s">
        <v>80</v>
      </c>
    </row>
    <row r="3306" spans="13:19" s="133" customFormat="1" ht="12.75" hidden="1" x14ac:dyDescent="0.25">
      <c r="M3306" s="172" t="str">
        <f t="shared" si="102"/>
        <v>nie ubiegam sięPodlaskieSidra_PL343</v>
      </c>
      <c r="N3306" s="172" t="s">
        <v>1124</v>
      </c>
      <c r="O3306" s="192" t="str">
        <f t="shared" si="101"/>
        <v>Sidra_PL343</v>
      </c>
      <c r="P3306" s="193" t="s">
        <v>1226</v>
      </c>
      <c r="Q3306" s="193" t="s">
        <v>1142</v>
      </c>
      <c r="R3306" s="172">
        <v>0</v>
      </c>
      <c r="S3306" s="172" t="s">
        <v>80</v>
      </c>
    </row>
    <row r="3307" spans="13:19" s="133" customFormat="1" ht="12.75" hidden="1" x14ac:dyDescent="0.25">
      <c r="M3307" s="172" t="str">
        <f t="shared" si="102"/>
        <v>nie ubiegam sięPodlaskieSiemiatycze_PL344</v>
      </c>
      <c r="N3307" s="172" t="s">
        <v>1124</v>
      </c>
      <c r="O3307" s="192" t="str">
        <f t="shared" si="101"/>
        <v>Siemiatycze_PL344</v>
      </c>
      <c r="P3307" s="193" t="s">
        <v>1227</v>
      </c>
      <c r="Q3307" s="193" t="s">
        <v>1181</v>
      </c>
      <c r="R3307" s="172">
        <v>0</v>
      </c>
      <c r="S3307" s="172" t="s">
        <v>80</v>
      </c>
    </row>
    <row r="3308" spans="13:19" s="133" customFormat="1" ht="12.75" hidden="1" x14ac:dyDescent="0.25">
      <c r="M3308" s="172" t="str">
        <f t="shared" si="102"/>
        <v>nie ubiegam sięPodlaskieSokoły_PL344</v>
      </c>
      <c r="N3308" s="172" t="s">
        <v>1124</v>
      </c>
      <c r="O3308" s="192" t="str">
        <f t="shared" si="101"/>
        <v>Sokoły_PL344</v>
      </c>
      <c r="P3308" s="193" t="s">
        <v>1227</v>
      </c>
      <c r="Q3308" s="193" t="s">
        <v>1188</v>
      </c>
      <c r="R3308" s="172">
        <v>0</v>
      </c>
      <c r="S3308" s="172" t="s">
        <v>80</v>
      </c>
    </row>
    <row r="3309" spans="13:19" s="133" customFormat="1" ht="12.75" hidden="1" x14ac:dyDescent="0.25">
      <c r="M3309" s="172" t="str">
        <f t="shared" si="102"/>
        <v>nie ubiegam sięPodlaskieSokółka_PL343</v>
      </c>
      <c r="N3309" s="172" t="s">
        <v>1124</v>
      </c>
      <c r="O3309" s="192" t="str">
        <f t="shared" si="101"/>
        <v>Sokółka_PL343</v>
      </c>
      <c r="P3309" s="193" t="s">
        <v>1226</v>
      </c>
      <c r="Q3309" s="193" t="s">
        <v>1143</v>
      </c>
      <c r="R3309" s="172">
        <v>0</v>
      </c>
      <c r="S3309" s="172" t="s">
        <v>80</v>
      </c>
    </row>
    <row r="3310" spans="13:19" s="133" customFormat="1" ht="12.75" hidden="1" x14ac:dyDescent="0.25">
      <c r="M3310" s="172" t="str">
        <f t="shared" si="102"/>
        <v>nie ubiegam sięPodlaskieStawiski_PL344</v>
      </c>
      <c r="N3310" s="172" t="s">
        <v>1124</v>
      </c>
      <c r="O3310" s="192" t="str">
        <f t="shared" si="101"/>
        <v>Stawiski_PL344</v>
      </c>
      <c r="P3310" s="193" t="s">
        <v>1227</v>
      </c>
      <c r="Q3310" s="193" t="s">
        <v>1163</v>
      </c>
      <c r="R3310" s="172">
        <v>0</v>
      </c>
      <c r="S3310" s="172" t="s">
        <v>80</v>
      </c>
    </row>
    <row r="3311" spans="13:19" s="133" customFormat="1" ht="12.75" hidden="1" x14ac:dyDescent="0.25">
      <c r="M3311" s="172" t="str">
        <f t="shared" si="102"/>
        <v>nie ubiegam sięPodlaskieSuchowola_PL343</v>
      </c>
      <c r="N3311" s="172" t="s">
        <v>1124</v>
      </c>
      <c r="O3311" s="192" t="str">
        <f t="shared" si="101"/>
        <v>Suchowola_PL343</v>
      </c>
      <c r="P3311" s="193" t="s">
        <v>1226</v>
      </c>
      <c r="Q3311" s="193" t="s">
        <v>1144</v>
      </c>
      <c r="R3311" s="172">
        <v>0</v>
      </c>
      <c r="S3311" s="172" t="s">
        <v>80</v>
      </c>
    </row>
    <row r="3312" spans="13:19" s="133" customFormat="1" ht="12.75" hidden="1" x14ac:dyDescent="0.25">
      <c r="M3312" s="172" t="str">
        <f t="shared" si="102"/>
        <v>nie ubiegam sięPodlaskieSupraśl_PL343</v>
      </c>
      <c r="N3312" s="172" t="s">
        <v>1124</v>
      </c>
      <c r="O3312" s="192" t="str">
        <f t="shared" si="101"/>
        <v>Supraśl_PL343</v>
      </c>
      <c r="P3312" s="193" t="s">
        <v>1226</v>
      </c>
      <c r="Q3312" s="193" t="s">
        <v>1130</v>
      </c>
      <c r="R3312" s="172">
        <v>0</v>
      </c>
      <c r="S3312" s="172" t="s">
        <v>80</v>
      </c>
    </row>
    <row r="3313" spans="13:19" s="133" customFormat="1" ht="12.75" hidden="1" x14ac:dyDescent="0.25">
      <c r="M3313" s="172" t="str">
        <f t="shared" si="102"/>
        <v>nie ubiegam sięPodlaskieSuraż_PL343</v>
      </c>
      <c r="N3313" s="172" t="s">
        <v>1124</v>
      </c>
      <c r="O3313" s="192" t="str">
        <f t="shared" si="101"/>
        <v>Suraż_PL343</v>
      </c>
      <c r="P3313" s="193" t="s">
        <v>1226</v>
      </c>
      <c r="Q3313" s="193" t="s">
        <v>1131</v>
      </c>
      <c r="R3313" s="172">
        <v>0</v>
      </c>
      <c r="S3313" s="172" t="s">
        <v>80</v>
      </c>
    </row>
    <row r="3314" spans="13:19" s="133" customFormat="1" ht="12.75" hidden="1" x14ac:dyDescent="0.25">
      <c r="M3314" s="172" t="str">
        <f t="shared" si="102"/>
        <v>nie ubiegam sięPodlaskieSuwałki_PL345</v>
      </c>
      <c r="N3314" s="172" t="s">
        <v>1124</v>
      </c>
      <c r="O3314" s="192" t="str">
        <f t="shared" si="101"/>
        <v>Suwałki_PL345</v>
      </c>
      <c r="P3314" s="193" t="s">
        <v>1228</v>
      </c>
      <c r="Q3314" s="193" t="s">
        <v>1223</v>
      </c>
      <c r="R3314" s="172">
        <v>0</v>
      </c>
      <c r="S3314" s="172" t="s">
        <v>80</v>
      </c>
    </row>
    <row r="3315" spans="13:19" s="133" customFormat="1" ht="12.75" hidden="1" x14ac:dyDescent="0.25">
      <c r="M3315" s="172" t="str">
        <f t="shared" si="102"/>
        <v>nie ubiegam sięPodlaskieSzczuczyn_PL345</v>
      </c>
      <c r="N3315" s="172" t="s">
        <v>1124</v>
      </c>
      <c r="O3315" s="192" t="str">
        <f t="shared" si="101"/>
        <v>Szczuczyn_PL345</v>
      </c>
      <c r="P3315" s="193" t="s">
        <v>1228</v>
      </c>
      <c r="Q3315" s="193" t="s">
        <v>1204</v>
      </c>
      <c r="R3315" s="172">
        <v>0</v>
      </c>
      <c r="S3315" s="172" t="s">
        <v>80</v>
      </c>
    </row>
    <row r="3316" spans="13:19" s="133" customFormat="1" ht="12.75" hidden="1" x14ac:dyDescent="0.25">
      <c r="M3316" s="172" t="str">
        <f t="shared" si="102"/>
        <v>nie ubiegam sięPodlaskieSzepietowo_PL344</v>
      </c>
      <c r="N3316" s="172" t="s">
        <v>1124</v>
      </c>
      <c r="O3316" s="192" t="str">
        <f t="shared" si="101"/>
        <v>Szepietowo_PL344</v>
      </c>
      <c r="P3316" s="193" t="s">
        <v>1227</v>
      </c>
      <c r="Q3316" s="193" t="s">
        <v>1189</v>
      </c>
      <c r="R3316" s="172">
        <v>0</v>
      </c>
      <c r="S3316" s="172" t="s">
        <v>80</v>
      </c>
    </row>
    <row r="3317" spans="13:19" s="133" customFormat="1" ht="12.75" hidden="1" x14ac:dyDescent="0.25">
      <c r="M3317" s="172" t="str">
        <f t="shared" si="102"/>
        <v>nie ubiegam sięPodlaskieSztabin_PL345</v>
      </c>
      <c r="N3317" s="172" t="s">
        <v>1124</v>
      </c>
      <c r="O3317" s="192" t="str">
        <f t="shared" si="101"/>
        <v>Sztabin_PL345</v>
      </c>
      <c r="P3317" s="193" t="s">
        <v>1228</v>
      </c>
      <c r="Q3317" s="193" t="s">
        <v>1200</v>
      </c>
      <c r="R3317" s="172">
        <v>0</v>
      </c>
      <c r="S3317" s="172" t="s">
        <v>80</v>
      </c>
    </row>
    <row r="3318" spans="13:19" s="133" customFormat="1" ht="12.75" hidden="1" x14ac:dyDescent="0.25">
      <c r="M3318" s="172" t="str">
        <f t="shared" si="102"/>
        <v>nie ubiegam sięPodlaskieSzudziałowo_PL343</v>
      </c>
      <c r="N3318" s="172" t="s">
        <v>1124</v>
      </c>
      <c r="O3318" s="192" t="str">
        <f t="shared" si="101"/>
        <v>Szudziałowo_PL343</v>
      </c>
      <c r="P3318" s="193" t="s">
        <v>1226</v>
      </c>
      <c r="Q3318" s="193" t="s">
        <v>1145</v>
      </c>
      <c r="R3318" s="172">
        <v>0</v>
      </c>
      <c r="S3318" s="172" t="s">
        <v>80</v>
      </c>
    </row>
    <row r="3319" spans="13:19" s="133" customFormat="1" ht="12.75" hidden="1" x14ac:dyDescent="0.25">
      <c r="M3319" s="172" t="str">
        <f t="shared" si="102"/>
        <v>nie ubiegam sięPodlaskieSzumowo_PL344</v>
      </c>
      <c r="N3319" s="172" t="s">
        <v>1124</v>
      </c>
      <c r="O3319" s="192" t="str">
        <f t="shared" si="101"/>
        <v>Szumowo_PL344</v>
      </c>
      <c r="P3319" s="193" t="s">
        <v>1227</v>
      </c>
      <c r="Q3319" s="193" t="s">
        <v>1193</v>
      </c>
      <c r="R3319" s="172">
        <v>0</v>
      </c>
      <c r="S3319" s="172" t="s">
        <v>80</v>
      </c>
    </row>
    <row r="3320" spans="13:19" s="133" customFormat="1" ht="12.75" hidden="1" x14ac:dyDescent="0.25">
      <c r="M3320" s="172" t="str">
        <f t="shared" si="102"/>
        <v>nie ubiegam sięPodlaskieSzypliszki_PL345</v>
      </c>
      <c r="N3320" s="172" t="s">
        <v>1124</v>
      </c>
      <c r="O3320" s="192" t="str">
        <f t="shared" si="101"/>
        <v>Szypliszki_PL345</v>
      </c>
      <c r="P3320" s="193" t="s">
        <v>1228</v>
      </c>
      <c r="Q3320" s="193" t="s">
        <v>1224</v>
      </c>
      <c r="R3320" s="172">
        <v>0</v>
      </c>
      <c r="S3320" s="172" t="s">
        <v>80</v>
      </c>
    </row>
    <row r="3321" spans="13:19" s="133" customFormat="1" ht="12.75" hidden="1" x14ac:dyDescent="0.25">
      <c r="M3321" s="172" t="str">
        <f t="shared" si="102"/>
        <v>nie ubiegam sięPodlaskieŚniadowo_PL344</v>
      </c>
      <c r="N3321" s="172" t="s">
        <v>1124</v>
      </c>
      <c r="O3321" s="192" t="str">
        <f t="shared" si="101"/>
        <v>Śniadowo_PL344</v>
      </c>
      <c r="P3321" s="193" t="s">
        <v>1227</v>
      </c>
      <c r="Q3321" s="193" t="s">
        <v>1171</v>
      </c>
      <c r="R3321" s="172">
        <v>0</v>
      </c>
      <c r="S3321" s="172" t="s">
        <v>80</v>
      </c>
    </row>
    <row r="3322" spans="13:19" s="133" customFormat="1" ht="12.75" hidden="1" x14ac:dyDescent="0.25">
      <c r="M3322" s="172" t="str">
        <f t="shared" si="102"/>
        <v>nie ubiegam sięPodlaskieTrzcianne_PL345</v>
      </c>
      <c r="N3322" s="172" t="s">
        <v>1124</v>
      </c>
      <c r="O3322" s="192" t="str">
        <f t="shared" si="101"/>
        <v>Trzcianne_PL345</v>
      </c>
      <c r="P3322" s="193" t="s">
        <v>1228</v>
      </c>
      <c r="Q3322" s="193" t="s">
        <v>1212</v>
      </c>
      <c r="R3322" s="172">
        <v>0</v>
      </c>
      <c r="S3322" s="172" t="s">
        <v>80</v>
      </c>
    </row>
    <row r="3323" spans="13:19" s="133" customFormat="1" ht="12.75" hidden="1" x14ac:dyDescent="0.25">
      <c r="M3323" s="172" t="str">
        <f t="shared" si="102"/>
        <v>nie ubiegam sięPodlaskieTurośl_PL344</v>
      </c>
      <c r="N3323" s="172" t="s">
        <v>1124</v>
      </c>
      <c r="O3323" s="192" t="str">
        <f t="shared" si="101"/>
        <v>Turośl_PL344</v>
      </c>
      <c r="P3323" s="193" t="s">
        <v>1227</v>
      </c>
      <c r="Q3323" s="193" t="s">
        <v>1164</v>
      </c>
      <c r="R3323" s="172">
        <v>0</v>
      </c>
      <c r="S3323" s="172" t="s">
        <v>80</v>
      </c>
    </row>
    <row r="3324" spans="13:19" s="133" customFormat="1" ht="12.75" hidden="1" x14ac:dyDescent="0.25">
      <c r="M3324" s="172" t="str">
        <f t="shared" si="102"/>
        <v>nie ubiegam sięPodlaskieTurośń Kościelna_PL343</v>
      </c>
      <c r="N3324" s="172" t="s">
        <v>1124</v>
      </c>
      <c r="O3324" s="192" t="str">
        <f t="shared" si="101"/>
        <v>Turośń Kościelna_PL343</v>
      </c>
      <c r="P3324" s="193" t="s">
        <v>1226</v>
      </c>
      <c r="Q3324" s="193" t="s">
        <v>1132</v>
      </c>
      <c r="R3324" s="172">
        <v>0</v>
      </c>
      <c r="S3324" s="172" t="s">
        <v>80</v>
      </c>
    </row>
    <row r="3325" spans="13:19" s="133" customFormat="1" ht="12.75" hidden="1" x14ac:dyDescent="0.25">
      <c r="M3325" s="172" t="str">
        <f t="shared" si="102"/>
        <v>nie ubiegam sięPodlaskieTykocin_PL343</v>
      </c>
      <c r="N3325" s="172" t="s">
        <v>1124</v>
      </c>
      <c r="O3325" s="192" t="str">
        <f t="shared" si="101"/>
        <v>Tykocin_PL343</v>
      </c>
      <c r="P3325" s="193" t="s">
        <v>1226</v>
      </c>
      <c r="Q3325" s="193" t="s">
        <v>1133</v>
      </c>
      <c r="R3325" s="172">
        <v>0</v>
      </c>
      <c r="S3325" s="172" t="s">
        <v>80</v>
      </c>
    </row>
    <row r="3326" spans="13:19" s="133" customFormat="1" ht="12.75" hidden="1" x14ac:dyDescent="0.25">
      <c r="M3326" s="172" t="str">
        <f t="shared" si="102"/>
        <v>nie ubiegam sięPodlaskieWasilków_PL343</v>
      </c>
      <c r="N3326" s="172" t="s">
        <v>1124</v>
      </c>
      <c r="O3326" s="192" t="str">
        <f t="shared" si="101"/>
        <v>Wasilków_PL343</v>
      </c>
      <c r="P3326" s="193" t="s">
        <v>1226</v>
      </c>
      <c r="Q3326" s="193" t="s">
        <v>1134</v>
      </c>
      <c r="R3326" s="172">
        <v>0</v>
      </c>
      <c r="S3326" s="172" t="s">
        <v>80</v>
      </c>
    </row>
    <row r="3327" spans="13:19" s="133" customFormat="1" ht="12.75" hidden="1" x14ac:dyDescent="0.25">
      <c r="M3327" s="172" t="str">
        <f t="shared" si="102"/>
        <v>nie ubiegam sięPodlaskieWąsosz_PL345</v>
      </c>
      <c r="N3327" s="172" t="s">
        <v>1124</v>
      </c>
      <c r="O3327" s="192" t="str">
        <f t="shared" si="101"/>
        <v>Wąsosz_PL345</v>
      </c>
      <c r="P3327" s="193" t="s">
        <v>1228</v>
      </c>
      <c r="Q3327" s="193" t="s">
        <v>1205</v>
      </c>
      <c r="R3327" s="172">
        <v>0</v>
      </c>
      <c r="S3327" s="172" t="s">
        <v>80</v>
      </c>
    </row>
    <row r="3328" spans="13:19" s="133" customFormat="1" ht="12.75" hidden="1" x14ac:dyDescent="0.25">
      <c r="M3328" s="172" t="str">
        <f t="shared" si="102"/>
        <v>nie ubiegam sięPodlaskieWizna_PL344</v>
      </c>
      <c r="N3328" s="172" t="s">
        <v>1124</v>
      </c>
      <c r="O3328" s="192" t="str">
        <f t="shared" si="101"/>
        <v>Wizna_PL344</v>
      </c>
      <c r="P3328" s="193" t="s">
        <v>1227</v>
      </c>
      <c r="Q3328" s="193" t="s">
        <v>1172</v>
      </c>
      <c r="R3328" s="172">
        <v>0</v>
      </c>
      <c r="S3328" s="172" t="s">
        <v>80</v>
      </c>
    </row>
    <row r="3329" spans="13:19" s="133" customFormat="1" ht="12.75" hidden="1" x14ac:dyDescent="0.25">
      <c r="M3329" s="172" t="str">
        <f t="shared" si="102"/>
        <v>nie ubiegam sięPodlaskieWiżajny_PL345</v>
      </c>
      <c r="N3329" s="172" t="s">
        <v>1124</v>
      </c>
      <c r="O3329" s="192" t="str">
        <f t="shared" si="101"/>
        <v>Wiżajny_PL345</v>
      </c>
      <c r="P3329" s="193" t="s">
        <v>1228</v>
      </c>
      <c r="Q3329" s="193" t="s">
        <v>1225</v>
      </c>
      <c r="R3329" s="172">
        <v>0</v>
      </c>
      <c r="S3329" s="172" t="s">
        <v>80</v>
      </c>
    </row>
    <row r="3330" spans="13:19" s="133" customFormat="1" ht="12.75" hidden="1" x14ac:dyDescent="0.25">
      <c r="M3330" s="172" t="str">
        <f t="shared" si="102"/>
        <v>nie ubiegam sięPodlaskieWysokie Mazowieckie_PL344</v>
      </c>
      <c r="N3330" s="172" t="s">
        <v>1124</v>
      </c>
      <c r="O3330" s="192" t="str">
        <f t="shared" si="101"/>
        <v>Wysokie Mazowieckie_PL344</v>
      </c>
      <c r="P3330" s="193" t="s">
        <v>1227</v>
      </c>
      <c r="Q3330" s="193" t="s">
        <v>1190</v>
      </c>
      <c r="R3330" s="172">
        <v>0</v>
      </c>
      <c r="S3330" s="172" t="s">
        <v>80</v>
      </c>
    </row>
    <row r="3331" spans="13:19" s="133" customFormat="1" ht="12.75" hidden="1" x14ac:dyDescent="0.25">
      <c r="M3331" s="172" t="str">
        <f t="shared" si="102"/>
        <v>nie ubiegam sięPodlaskieWyszki_PL344</v>
      </c>
      <c r="N3331" s="172" t="s">
        <v>1124</v>
      </c>
      <c r="O3331" s="192" t="str">
        <f t="shared" si="101"/>
        <v>Wyszki_PL344</v>
      </c>
      <c r="P3331" s="193" t="s">
        <v>1227</v>
      </c>
      <c r="Q3331" s="193" t="s">
        <v>1151</v>
      </c>
      <c r="R3331" s="172">
        <v>0</v>
      </c>
      <c r="S3331" s="172" t="s">
        <v>80</v>
      </c>
    </row>
    <row r="3332" spans="13:19" s="133" customFormat="1" ht="12.75" hidden="1" x14ac:dyDescent="0.25">
      <c r="M3332" s="172" t="str">
        <f t="shared" si="102"/>
        <v>nie ubiegam sięPodlaskieZabłudów_PL343</v>
      </c>
      <c r="N3332" s="172" t="s">
        <v>1124</v>
      </c>
      <c r="O3332" s="192" t="str">
        <f t="shared" si="101"/>
        <v>Zabłudów_PL343</v>
      </c>
      <c r="P3332" s="193" t="s">
        <v>1226</v>
      </c>
      <c r="Q3332" s="193" t="s">
        <v>1135</v>
      </c>
      <c r="R3332" s="172">
        <v>0</v>
      </c>
      <c r="S3332" s="172" t="s">
        <v>80</v>
      </c>
    </row>
    <row r="3333" spans="13:19" s="133" customFormat="1" ht="12.75" hidden="1" x14ac:dyDescent="0.25">
      <c r="M3333" s="172" t="str">
        <f t="shared" si="102"/>
        <v>nie ubiegam sięPodlaskieZambrów_PL344</v>
      </c>
      <c r="N3333" s="172" t="s">
        <v>1124</v>
      </c>
      <c r="O3333" s="192" t="str">
        <f t="shared" ref="O3333:O3396" si="103">Q3333&amp;P3333</f>
        <v>Zambrów_PL344</v>
      </c>
      <c r="P3333" s="193" t="s">
        <v>1227</v>
      </c>
      <c r="Q3333" s="193" t="s">
        <v>1194</v>
      </c>
      <c r="R3333" s="172">
        <v>0</v>
      </c>
      <c r="S3333" s="172" t="s">
        <v>80</v>
      </c>
    </row>
    <row r="3334" spans="13:19" s="133" customFormat="1" ht="12.75" hidden="1" x14ac:dyDescent="0.25">
      <c r="M3334" s="172" t="str">
        <f t="shared" ref="M3334:M3397" si="104">S3334&amp;N3334&amp;O3334</f>
        <v>nie ubiegam sięPodlaskieZawady_PL343</v>
      </c>
      <c r="N3334" s="172" t="s">
        <v>1124</v>
      </c>
      <c r="O3334" s="192" t="str">
        <f t="shared" si="103"/>
        <v>Zawady_PL343</v>
      </c>
      <c r="P3334" s="193" t="s">
        <v>1226</v>
      </c>
      <c r="Q3334" s="193" t="s">
        <v>1136</v>
      </c>
      <c r="R3334" s="172">
        <v>0</v>
      </c>
      <c r="S3334" s="172" t="s">
        <v>80</v>
      </c>
    </row>
    <row r="3335" spans="13:19" s="133" customFormat="1" ht="12.75" hidden="1" x14ac:dyDescent="0.25">
      <c r="M3335" s="172" t="str">
        <f t="shared" si="104"/>
        <v>nie ubiegam sięPodlaskieZbójna_PL344</v>
      </c>
      <c r="N3335" s="172" t="s">
        <v>1124</v>
      </c>
      <c r="O3335" s="192" t="str">
        <f t="shared" si="103"/>
        <v>Zbójna_PL344</v>
      </c>
      <c r="P3335" s="193" t="s">
        <v>1227</v>
      </c>
      <c r="Q3335" s="193" t="s">
        <v>1173</v>
      </c>
      <c r="R3335" s="172">
        <v>0</v>
      </c>
      <c r="S3335" s="172" t="s">
        <v>80</v>
      </c>
    </row>
    <row r="3336" spans="13:19" s="133" customFormat="1" ht="12.75" hidden="1" x14ac:dyDescent="0.25">
      <c r="M3336" s="172" t="str">
        <f t="shared" si="104"/>
        <v>nie ubiegam sięPomorskieBobowo_PL635</v>
      </c>
      <c r="N3336" s="172" t="s">
        <v>1987</v>
      </c>
      <c r="O3336" s="192" t="str">
        <f t="shared" si="103"/>
        <v>Bobowo_PL635</v>
      </c>
      <c r="P3336" s="193" t="s">
        <v>2085</v>
      </c>
      <c r="Q3336" s="193" t="s">
        <v>2066</v>
      </c>
      <c r="R3336" s="172">
        <v>0</v>
      </c>
      <c r="S3336" s="172" t="s">
        <v>80</v>
      </c>
    </row>
    <row r="3337" spans="13:19" s="133" customFormat="1" ht="12.75" hidden="1" x14ac:dyDescent="0.25">
      <c r="M3337" s="172" t="str">
        <f t="shared" si="104"/>
        <v>nie ubiegam sięPomorskieBorzytuchom_PL631</v>
      </c>
      <c r="N3337" s="172" t="s">
        <v>1987</v>
      </c>
      <c r="O3337" s="192" t="str">
        <f t="shared" si="103"/>
        <v>Borzytuchom_PL631</v>
      </c>
      <c r="P3337" s="193" t="s">
        <v>2084</v>
      </c>
      <c r="Q3337" s="193" t="s">
        <v>2015</v>
      </c>
      <c r="R3337" s="172">
        <v>0</v>
      </c>
      <c r="S3337" s="172" t="s">
        <v>80</v>
      </c>
    </row>
    <row r="3338" spans="13:19" s="133" customFormat="1" ht="12.75" hidden="1" x14ac:dyDescent="0.25">
      <c r="M3338" s="172" t="str">
        <f t="shared" si="104"/>
        <v>nie ubiegam sięPomorskieBrusy_PL631</v>
      </c>
      <c r="N3338" s="172" t="s">
        <v>1987</v>
      </c>
      <c r="O3338" s="192" t="str">
        <f t="shared" si="103"/>
        <v>Brusy_PL631</v>
      </c>
      <c r="P3338" s="193" t="s">
        <v>2084</v>
      </c>
      <c r="Q3338" s="193" t="s">
        <v>2024</v>
      </c>
      <c r="R3338" s="172">
        <v>0</v>
      </c>
      <c r="S3338" s="172" t="s">
        <v>80</v>
      </c>
    </row>
    <row r="3339" spans="13:19" s="133" customFormat="1" ht="12.75" hidden="1" x14ac:dyDescent="0.25">
      <c r="M3339" s="172" t="str">
        <f t="shared" si="104"/>
        <v>nie ubiegam sięPomorskieCedry Wielkie_PL634</v>
      </c>
      <c r="N3339" s="172" t="s">
        <v>1987</v>
      </c>
      <c r="O3339" s="192" t="str">
        <f t="shared" si="103"/>
        <v>Cedry Wielkie_PL634</v>
      </c>
      <c r="P3339" s="193" t="s">
        <v>2083</v>
      </c>
      <c r="Q3339" s="193" t="s">
        <v>1988</v>
      </c>
      <c r="R3339" s="172">
        <v>0</v>
      </c>
      <c r="S3339" s="172" t="s">
        <v>80</v>
      </c>
    </row>
    <row r="3340" spans="13:19" s="133" customFormat="1" ht="12.75" hidden="1" x14ac:dyDescent="0.25">
      <c r="M3340" s="172" t="str">
        <f t="shared" si="104"/>
        <v>nie ubiegam sięPomorskieCewice_PL631</v>
      </c>
      <c r="N3340" s="172" t="s">
        <v>1987</v>
      </c>
      <c r="O3340" s="192" t="str">
        <f t="shared" si="103"/>
        <v>Cewice_PL631</v>
      </c>
      <c r="P3340" s="193" t="s">
        <v>2084</v>
      </c>
      <c r="Q3340" s="193" t="s">
        <v>2035</v>
      </c>
      <c r="R3340" s="172">
        <v>0</v>
      </c>
      <c r="S3340" s="172" t="s">
        <v>80</v>
      </c>
    </row>
    <row r="3341" spans="13:19" s="133" customFormat="1" ht="12.75" hidden="1" x14ac:dyDescent="0.25">
      <c r="M3341" s="172" t="str">
        <f t="shared" si="104"/>
        <v>nie ubiegam sięPomorskieChmielno_PL634</v>
      </c>
      <c r="N3341" s="172" t="s">
        <v>1987</v>
      </c>
      <c r="O3341" s="192" t="str">
        <f t="shared" si="103"/>
        <v>Chmielno_PL634</v>
      </c>
      <c r="P3341" s="193" t="s">
        <v>2083</v>
      </c>
      <c r="Q3341" s="193" t="s">
        <v>1993</v>
      </c>
      <c r="R3341" s="172">
        <v>0</v>
      </c>
      <c r="S3341" s="172" t="s">
        <v>80</v>
      </c>
    </row>
    <row r="3342" spans="13:19" s="133" customFormat="1" ht="12.75" hidden="1" x14ac:dyDescent="0.25">
      <c r="M3342" s="172" t="str">
        <f t="shared" si="104"/>
        <v>nie ubiegam sięPomorskieChoczewo_PL634</v>
      </c>
      <c r="N3342" s="172" t="s">
        <v>1987</v>
      </c>
      <c r="O3342" s="192" t="str">
        <f t="shared" si="103"/>
        <v>Choczewo_PL634</v>
      </c>
      <c r="P3342" s="193" t="s">
        <v>2083</v>
      </c>
      <c r="Q3342" s="193" t="s">
        <v>2010</v>
      </c>
      <c r="R3342" s="172">
        <v>0</v>
      </c>
      <c r="S3342" s="172" t="s">
        <v>80</v>
      </c>
    </row>
    <row r="3343" spans="13:19" s="133" customFormat="1" ht="12.75" hidden="1" x14ac:dyDescent="0.25">
      <c r="M3343" s="172" t="str">
        <f t="shared" si="104"/>
        <v>nie ubiegam sięPomorskieChojnice_PL631</v>
      </c>
      <c r="N3343" s="172" t="s">
        <v>1987</v>
      </c>
      <c r="O3343" s="192" t="str">
        <f t="shared" si="103"/>
        <v>Chojnice_PL631</v>
      </c>
      <c r="P3343" s="193" t="s">
        <v>2084</v>
      </c>
      <c r="Q3343" s="193" t="s">
        <v>2025</v>
      </c>
      <c r="R3343" s="172">
        <v>0</v>
      </c>
      <c r="S3343" s="172" t="s">
        <v>80</v>
      </c>
    </row>
    <row r="3344" spans="13:19" s="133" customFormat="1" ht="12.75" hidden="1" x14ac:dyDescent="0.25">
      <c r="M3344" s="172" t="str">
        <f t="shared" si="104"/>
        <v>nie ubiegam sięPomorskieCzarna Dąbrówka_PL631</v>
      </c>
      <c r="N3344" s="172" t="s">
        <v>1987</v>
      </c>
      <c r="O3344" s="192" t="str">
        <f t="shared" si="103"/>
        <v>Czarna Dąbrówka_PL631</v>
      </c>
      <c r="P3344" s="193" t="s">
        <v>2084</v>
      </c>
      <c r="Q3344" s="193" t="s">
        <v>2016</v>
      </c>
      <c r="R3344" s="172">
        <v>0</v>
      </c>
      <c r="S3344" s="172" t="s">
        <v>80</v>
      </c>
    </row>
    <row r="3345" spans="13:19" s="133" customFormat="1" ht="12.75" hidden="1" x14ac:dyDescent="0.25">
      <c r="M3345" s="172" t="str">
        <f t="shared" si="104"/>
        <v>nie ubiegam sięPomorskieCzarna Woda_PL635</v>
      </c>
      <c r="N3345" s="172" t="s">
        <v>1987</v>
      </c>
      <c r="O3345" s="192" t="str">
        <f t="shared" si="103"/>
        <v>Czarna Woda_PL635</v>
      </c>
      <c r="P3345" s="193" t="s">
        <v>2085</v>
      </c>
      <c r="Q3345" s="193" t="s">
        <v>2064</v>
      </c>
      <c r="R3345" s="172">
        <v>0</v>
      </c>
      <c r="S3345" s="172" t="s">
        <v>80</v>
      </c>
    </row>
    <row r="3346" spans="13:19" s="133" customFormat="1" ht="12.75" hidden="1" x14ac:dyDescent="0.25">
      <c r="M3346" s="172" t="str">
        <f t="shared" si="104"/>
        <v>nie ubiegam sięPomorskieCzarne_PL631</v>
      </c>
      <c r="N3346" s="172" t="s">
        <v>1987</v>
      </c>
      <c r="O3346" s="192" t="str">
        <f t="shared" si="103"/>
        <v>Czarne_PL631</v>
      </c>
      <c r="P3346" s="193" t="s">
        <v>2084</v>
      </c>
      <c r="Q3346" s="193" t="s">
        <v>2028</v>
      </c>
      <c r="R3346" s="172">
        <v>0</v>
      </c>
      <c r="S3346" s="172" t="s">
        <v>80</v>
      </c>
    </row>
    <row r="3347" spans="13:19" s="133" customFormat="1" ht="12.75" hidden="1" x14ac:dyDescent="0.25">
      <c r="M3347" s="172" t="str">
        <f t="shared" si="104"/>
        <v>nie ubiegam sięPomorskieCzersk_PL631</v>
      </c>
      <c r="N3347" s="172" t="s">
        <v>1987</v>
      </c>
      <c r="O3347" s="192" t="str">
        <f t="shared" si="103"/>
        <v>Czersk_PL631</v>
      </c>
      <c r="P3347" s="193" t="s">
        <v>2084</v>
      </c>
      <c r="Q3347" s="193" t="s">
        <v>2026</v>
      </c>
      <c r="R3347" s="172">
        <v>0</v>
      </c>
      <c r="S3347" s="172" t="s">
        <v>80</v>
      </c>
    </row>
    <row r="3348" spans="13:19" s="133" customFormat="1" ht="12.75" hidden="1" x14ac:dyDescent="0.25">
      <c r="M3348" s="172" t="str">
        <f t="shared" si="104"/>
        <v>nie ubiegam sięPomorskieCzłuchów_PL631</v>
      </c>
      <c r="N3348" s="172" t="s">
        <v>1987</v>
      </c>
      <c r="O3348" s="192" t="str">
        <f t="shared" si="103"/>
        <v>Człuchów_PL631</v>
      </c>
      <c r="P3348" s="193" t="s">
        <v>2084</v>
      </c>
      <c r="Q3348" s="193" t="s">
        <v>2029</v>
      </c>
      <c r="R3348" s="172">
        <v>0</v>
      </c>
      <c r="S3348" s="172" t="s">
        <v>80</v>
      </c>
    </row>
    <row r="3349" spans="13:19" s="133" customFormat="1" ht="12.75" hidden="1" x14ac:dyDescent="0.25">
      <c r="M3349" s="172" t="str">
        <f t="shared" si="104"/>
        <v>nie ubiegam sięPomorskieDamnica_PL631</v>
      </c>
      <c r="N3349" s="172" t="s">
        <v>1987</v>
      </c>
      <c r="O3349" s="192" t="str">
        <f t="shared" si="103"/>
        <v>Damnica_PL631</v>
      </c>
      <c r="P3349" s="193" t="s">
        <v>2084</v>
      </c>
      <c r="Q3349" s="193" t="s">
        <v>2038</v>
      </c>
      <c r="R3349" s="172">
        <v>0</v>
      </c>
      <c r="S3349" s="172" t="s">
        <v>80</v>
      </c>
    </row>
    <row r="3350" spans="13:19" s="133" customFormat="1" ht="12.75" hidden="1" x14ac:dyDescent="0.25">
      <c r="M3350" s="172" t="str">
        <f t="shared" si="104"/>
        <v>nie ubiegam sięPomorskieDebrzno_PL631</v>
      </c>
      <c r="N3350" s="172" t="s">
        <v>1987</v>
      </c>
      <c r="O3350" s="192" t="str">
        <f t="shared" si="103"/>
        <v>Debrzno_PL631</v>
      </c>
      <c r="P3350" s="193" t="s">
        <v>2084</v>
      </c>
      <c r="Q3350" s="193" t="s">
        <v>2030</v>
      </c>
      <c r="R3350" s="172">
        <v>0</v>
      </c>
      <c r="S3350" s="172" t="s">
        <v>80</v>
      </c>
    </row>
    <row r="3351" spans="13:19" s="133" customFormat="1" ht="12.75" hidden="1" x14ac:dyDescent="0.25">
      <c r="M3351" s="172" t="str">
        <f t="shared" si="104"/>
        <v>nie ubiegam sięPomorskieDębnica Kaszubska_PL631</v>
      </c>
      <c r="N3351" s="172" t="s">
        <v>1987</v>
      </c>
      <c r="O3351" s="192" t="str">
        <f t="shared" si="103"/>
        <v>Dębnica Kaszubska_PL631</v>
      </c>
      <c r="P3351" s="193" t="s">
        <v>2084</v>
      </c>
      <c r="Q3351" s="193" t="s">
        <v>2039</v>
      </c>
      <c r="R3351" s="172">
        <v>0</v>
      </c>
      <c r="S3351" s="172" t="s">
        <v>80</v>
      </c>
    </row>
    <row r="3352" spans="13:19" s="133" customFormat="1" ht="12.75" hidden="1" x14ac:dyDescent="0.25">
      <c r="M3352" s="172" t="str">
        <f t="shared" si="104"/>
        <v>nie ubiegam sięPomorskieDziemiany_PL635</v>
      </c>
      <c r="N3352" s="172" t="s">
        <v>1987</v>
      </c>
      <c r="O3352" s="192" t="str">
        <f t="shared" si="103"/>
        <v>Dziemiany_PL635</v>
      </c>
      <c r="P3352" s="193" t="s">
        <v>2085</v>
      </c>
      <c r="Q3352" s="193" t="s">
        <v>2047</v>
      </c>
      <c r="R3352" s="172">
        <v>0</v>
      </c>
      <c r="S3352" s="172" t="s">
        <v>80</v>
      </c>
    </row>
    <row r="3353" spans="13:19" s="133" customFormat="1" ht="12.75" hidden="1" x14ac:dyDescent="0.25">
      <c r="M3353" s="172" t="str">
        <f t="shared" si="104"/>
        <v>nie ubiegam sięPomorskieDzierzgoń_PL635</v>
      </c>
      <c r="N3353" s="172" t="s">
        <v>1987</v>
      </c>
      <c r="O3353" s="192" t="str">
        <f t="shared" si="103"/>
        <v>Dzierzgoń_PL635</v>
      </c>
      <c r="P3353" s="193" t="s">
        <v>2085</v>
      </c>
      <c r="Q3353" s="193" t="s">
        <v>2078</v>
      </c>
      <c r="R3353" s="172">
        <v>0</v>
      </c>
      <c r="S3353" s="172" t="s">
        <v>80</v>
      </c>
    </row>
    <row r="3354" spans="13:19" s="133" customFormat="1" ht="12.75" hidden="1" x14ac:dyDescent="0.25">
      <c r="M3354" s="172" t="str">
        <f t="shared" si="104"/>
        <v>nie ubiegam sięPomorskieGardeja_PL635</v>
      </c>
      <c r="N3354" s="172" t="s">
        <v>1987</v>
      </c>
      <c r="O3354" s="192" t="str">
        <f t="shared" si="103"/>
        <v>Gardeja_PL635</v>
      </c>
      <c r="P3354" s="193" t="s">
        <v>2085</v>
      </c>
      <c r="Q3354" s="193" t="s">
        <v>2054</v>
      </c>
      <c r="R3354" s="172">
        <v>0</v>
      </c>
      <c r="S3354" s="172" t="s">
        <v>80</v>
      </c>
    </row>
    <row r="3355" spans="13:19" s="133" customFormat="1" ht="12.75" hidden="1" x14ac:dyDescent="0.25">
      <c r="M3355" s="172" t="str">
        <f t="shared" si="104"/>
        <v>nie ubiegam sięPomorskieGłówczyce_PL631</v>
      </c>
      <c r="N3355" s="172" t="s">
        <v>1987</v>
      </c>
      <c r="O3355" s="192" t="str">
        <f t="shared" si="103"/>
        <v>Główczyce_PL631</v>
      </c>
      <c r="P3355" s="193" t="s">
        <v>2084</v>
      </c>
      <c r="Q3355" s="193" t="s">
        <v>2040</v>
      </c>
      <c r="R3355" s="172">
        <v>0</v>
      </c>
      <c r="S3355" s="172" t="s">
        <v>80</v>
      </c>
    </row>
    <row r="3356" spans="13:19" s="133" customFormat="1" ht="12.75" hidden="1" x14ac:dyDescent="0.25">
      <c r="M3356" s="172" t="str">
        <f t="shared" si="104"/>
        <v>nie ubiegam sięPomorskieGniew_PL635</v>
      </c>
      <c r="N3356" s="172" t="s">
        <v>1987</v>
      </c>
      <c r="O3356" s="192" t="str">
        <f t="shared" si="103"/>
        <v>Gniew_PL635</v>
      </c>
      <c r="P3356" s="193" t="s">
        <v>2085</v>
      </c>
      <c r="Q3356" s="193" t="s">
        <v>2073</v>
      </c>
      <c r="R3356" s="172">
        <v>0</v>
      </c>
      <c r="S3356" s="172" t="s">
        <v>80</v>
      </c>
    </row>
    <row r="3357" spans="13:19" s="133" customFormat="1" ht="12.75" hidden="1" x14ac:dyDescent="0.25">
      <c r="M3357" s="172" t="str">
        <f t="shared" si="104"/>
        <v>nie ubiegam sięPomorskieGniewino_PL634</v>
      </c>
      <c r="N3357" s="172" t="s">
        <v>1987</v>
      </c>
      <c r="O3357" s="192" t="str">
        <f t="shared" si="103"/>
        <v>Gniewino_PL634</v>
      </c>
      <c r="P3357" s="193" t="s">
        <v>2083</v>
      </c>
      <c r="Q3357" s="193" t="s">
        <v>2011</v>
      </c>
      <c r="R3357" s="172">
        <v>0</v>
      </c>
      <c r="S3357" s="172" t="s">
        <v>80</v>
      </c>
    </row>
    <row r="3358" spans="13:19" s="133" customFormat="1" ht="12.75" hidden="1" x14ac:dyDescent="0.25">
      <c r="M3358" s="172" t="str">
        <f t="shared" si="104"/>
        <v>nie ubiegam sięPomorskieHel_PL634</v>
      </c>
      <c r="N3358" s="172" t="s">
        <v>1987</v>
      </c>
      <c r="O3358" s="192" t="str">
        <f t="shared" si="103"/>
        <v>Hel_PL634</v>
      </c>
      <c r="P3358" s="193" t="s">
        <v>2083</v>
      </c>
      <c r="Q3358" s="193" t="s">
        <v>2005</v>
      </c>
      <c r="R3358" s="172">
        <v>0</v>
      </c>
      <c r="S3358" s="172" t="s">
        <v>80</v>
      </c>
    </row>
    <row r="3359" spans="13:19" s="133" customFormat="1" ht="12.75" hidden="1" x14ac:dyDescent="0.25">
      <c r="M3359" s="172" t="str">
        <f t="shared" si="104"/>
        <v>nie ubiegam sięPomorskieJastarnia_PL634</v>
      </c>
      <c r="N3359" s="172" t="s">
        <v>1987</v>
      </c>
      <c r="O3359" s="192" t="str">
        <f t="shared" si="103"/>
        <v>Jastarnia_PL634</v>
      </c>
      <c r="P3359" s="193" t="s">
        <v>2083</v>
      </c>
      <c r="Q3359" s="193" t="s">
        <v>2006</v>
      </c>
      <c r="R3359" s="172">
        <v>0</v>
      </c>
      <c r="S3359" s="172" t="s">
        <v>80</v>
      </c>
    </row>
    <row r="3360" spans="13:19" s="133" customFormat="1" ht="12.75" hidden="1" x14ac:dyDescent="0.25">
      <c r="M3360" s="172" t="str">
        <f t="shared" si="104"/>
        <v>nie ubiegam sięPomorskieKaliska_PL635</v>
      </c>
      <c r="N3360" s="172" t="s">
        <v>1987</v>
      </c>
      <c r="O3360" s="192" t="str">
        <f t="shared" si="103"/>
        <v>Kaliska_PL635</v>
      </c>
      <c r="P3360" s="193" t="s">
        <v>2085</v>
      </c>
      <c r="Q3360" s="193" t="s">
        <v>2067</v>
      </c>
      <c r="R3360" s="172">
        <v>0</v>
      </c>
      <c r="S3360" s="172" t="s">
        <v>80</v>
      </c>
    </row>
    <row r="3361" spans="13:19" s="133" customFormat="1" ht="12.75" hidden="1" x14ac:dyDescent="0.25">
      <c r="M3361" s="172" t="str">
        <f t="shared" si="104"/>
        <v>nie ubiegam sięPomorskieKarsin_PL635</v>
      </c>
      <c r="N3361" s="172" t="s">
        <v>1987</v>
      </c>
      <c r="O3361" s="192" t="str">
        <f t="shared" si="103"/>
        <v>Karsin_PL635</v>
      </c>
      <c r="P3361" s="193" t="s">
        <v>2085</v>
      </c>
      <c r="Q3361" s="193" t="s">
        <v>2048</v>
      </c>
      <c r="R3361" s="172">
        <v>0</v>
      </c>
      <c r="S3361" s="172" t="s">
        <v>80</v>
      </c>
    </row>
    <row r="3362" spans="13:19" s="133" customFormat="1" ht="12.75" hidden="1" x14ac:dyDescent="0.25">
      <c r="M3362" s="172" t="str">
        <f t="shared" si="104"/>
        <v>nie ubiegam sięPomorskieKartuzy_PL634</v>
      </c>
      <c r="N3362" s="172" t="s">
        <v>1987</v>
      </c>
      <c r="O3362" s="192" t="str">
        <f t="shared" si="103"/>
        <v>Kartuzy_PL634</v>
      </c>
      <c r="P3362" s="193" t="s">
        <v>2083</v>
      </c>
      <c r="Q3362" s="193" t="s">
        <v>1994</v>
      </c>
      <c r="R3362" s="172">
        <v>0</v>
      </c>
      <c r="S3362" s="172" t="s">
        <v>80</v>
      </c>
    </row>
    <row r="3363" spans="13:19" s="133" customFormat="1" ht="12.75" hidden="1" x14ac:dyDescent="0.25">
      <c r="M3363" s="172" t="str">
        <f t="shared" si="104"/>
        <v>nie ubiegam sięPomorskieKępice_PL631</v>
      </c>
      <c r="N3363" s="172" t="s">
        <v>1987</v>
      </c>
      <c r="O3363" s="192" t="str">
        <f t="shared" si="103"/>
        <v>Kępice_PL631</v>
      </c>
      <c r="P3363" s="193" t="s">
        <v>2084</v>
      </c>
      <c r="Q3363" s="193" t="s">
        <v>2041</v>
      </c>
      <c r="R3363" s="172">
        <v>0</v>
      </c>
      <c r="S3363" s="172" t="s">
        <v>80</v>
      </c>
    </row>
    <row r="3364" spans="13:19" s="133" customFormat="1" ht="12.75" hidden="1" x14ac:dyDescent="0.25">
      <c r="M3364" s="172" t="str">
        <f t="shared" si="104"/>
        <v>nie ubiegam sięPomorskieKobylnica_PL631</v>
      </c>
      <c r="N3364" s="172" t="s">
        <v>1987</v>
      </c>
      <c r="O3364" s="192" t="str">
        <f t="shared" si="103"/>
        <v>Kobylnica_PL631</v>
      </c>
      <c r="P3364" s="193" t="s">
        <v>2084</v>
      </c>
      <c r="Q3364" s="193" t="s">
        <v>2042</v>
      </c>
      <c r="R3364" s="172">
        <v>0</v>
      </c>
      <c r="S3364" s="172" t="s">
        <v>80</v>
      </c>
    </row>
    <row r="3365" spans="13:19" s="133" customFormat="1" ht="12.75" hidden="1" x14ac:dyDescent="0.25">
      <c r="M3365" s="172" t="str">
        <f t="shared" si="104"/>
        <v>nie ubiegam sięPomorskieKoczała_PL631</v>
      </c>
      <c r="N3365" s="172" t="s">
        <v>1987</v>
      </c>
      <c r="O3365" s="192" t="str">
        <f t="shared" si="103"/>
        <v>Koczała_PL631</v>
      </c>
      <c r="P3365" s="193" t="s">
        <v>2084</v>
      </c>
      <c r="Q3365" s="193" t="s">
        <v>2031</v>
      </c>
      <c r="R3365" s="172">
        <v>0</v>
      </c>
      <c r="S3365" s="172" t="s">
        <v>80</v>
      </c>
    </row>
    <row r="3366" spans="13:19" s="133" customFormat="1" ht="12.75" hidden="1" x14ac:dyDescent="0.25">
      <c r="M3366" s="172" t="str">
        <f t="shared" si="104"/>
        <v>nie ubiegam sięPomorskieKolbudy_PL634</v>
      </c>
      <c r="N3366" s="172" t="s">
        <v>1987</v>
      </c>
      <c r="O3366" s="192" t="str">
        <f t="shared" si="103"/>
        <v>Kolbudy_PL634</v>
      </c>
      <c r="P3366" s="193" t="s">
        <v>2083</v>
      </c>
      <c r="Q3366" s="193" t="s">
        <v>1989</v>
      </c>
      <c r="R3366" s="172">
        <v>0</v>
      </c>
      <c r="S3366" s="172" t="s">
        <v>80</v>
      </c>
    </row>
    <row r="3367" spans="13:19" s="133" customFormat="1" ht="12.75" hidden="1" x14ac:dyDescent="0.25">
      <c r="M3367" s="172" t="str">
        <f t="shared" si="104"/>
        <v>nie ubiegam sięPomorskieKołczygłowy_PL631</v>
      </c>
      <c r="N3367" s="172" t="s">
        <v>1987</v>
      </c>
      <c r="O3367" s="192" t="str">
        <f t="shared" si="103"/>
        <v>Kołczygłowy_PL631</v>
      </c>
      <c r="P3367" s="193" t="s">
        <v>2084</v>
      </c>
      <c r="Q3367" s="193" t="s">
        <v>2017</v>
      </c>
      <c r="R3367" s="172">
        <v>0</v>
      </c>
      <c r="S3367" s="172" t="s">
        <v>80</v>
      </c>
    </row>
    <row r="3368" spans="13:19" s="133" customFormat="1" ht="12.75" hidden="1" x14ac:dyDescent="0.25">
      <c r="M3368" s="172" t="str">
        <f t="shared" si="104"/>
        <v>nie ubiegam sięPomorskieKonarzyny_PL631</v>
      </c>
      <c r="N3368" s="172" t="s">
        <v>1987</v>
      </c>
      <c r="O3368" s="192" t="str">
        <f t="shared" si="103"/>
        <v>Konarzyny_PL631</v>
      </c>
      <c r="P3368" s="193" t="s">
        <v>2084</v>
      </c>
      <c r="Q3368" s="193" t="s">
        <v>2027</v>
      </c>
      <c r="R3368" s="172">
        <v>0</v>
      </c>
      <c r="S3368" s="172" t="s">
        <v>80</v>
      </c>
    </row>
    <row r="3369" spans="13:19" s="133" customFormat="1" ht="12.75" hidden="1" x14ac:dyDescent="0.25">
      <c r="M3369" s="172" t="str">
        <f t="shared" si="104"/>
        <v>nie ubiegam sięPomorskieKosakowo_PL634</v>
      </c>
      <c r="N3369" s="172" t="s">
        <v>1987</v>
      </c>
      <c r="O3369" s="192" t="str">
        <f t="shared" si="103"/>
        <v>Kosakowo_PL634</v>
      </c>
      <c r="P3369" s="193" t="s">
        <v>2083</v>
      </c>
      <c r="Q3369" s="193" t="s">
        <v>2007</v>
      </c>
      <c r="R3369" s="172">
        <v>0</v>
      </c>
      <c r="S3369" s="172" t="s">
        <v>80</v>
      </c>
    </row>
    <row r="3370" spans="13:19" s="133" customFormat="1" ht="12.75" hidden="1" x14ac:dyDescent="0.25">
      <c r="M3370" s="172" t="str">
        <f t="shared" si="104"/>
        <v>nie ubiegam sięPomorskieKościerzyna_PL635</v>
      </c>
      <c r="N3370" s="172" t="s">
        <v>1987</v>
      </c>
      <c r="O3370" s="192" t="str">
        <f t="shared" si="103"/>
        <v>Kościerzyna_PL635</v>
      </c>
      <c r="P3370" s="193" t="s">
        <v>2085</v>
      </c>
      <c r="Q3370" s="193" t="s">
        <v>2049</v>
      </c>
      <c r="R3370" s="172">
        <v>0</v>
      </c>
      <c r="S3370" s="172" t="s">
        <v>80</v>
      </c>
    </row>
    <row r="3371" spans="13:19" s="133" customFormat="1" ht="12.75" hidden="1" x14ac:dyDescent="0.25">
      <c r="M3371" s="172" t="str">
        <f t="shared" si="104"/>
        <v>nie ubiegam sięPomorskieKrokowa_PL634</v>
      </c>
      <c r="N3371" s="172" t="s">
        <v>1987</v>
      </c>
      <c r="O3371" s="192" t="str">
        <f t="shared" si="103"/>
        <v>Krokowa_PL634</v>
      </c>
      <c r="P3371" s="193" t="s">
        <v>2083</v>
      </c>
      <c r="Q3371" s="193" t="s">
        <v>2008</v>
      </c>
      <c r="R3371" s="172">
        <v>0</v>
      </c>
      <c r="S3371" s="172" t="s">
        <v>80</v>
      </c>
    </row>
    <row r="3372" spans="13:19" s="133" customFormat="1" ht="12.75" hidden="1" x14ac:dyDescent="0.25">
      <c r="M3372" s="172" t="str">
        <f t="shared" si="104"/>
        <v>nie ubiegam sięPomorskieKrynica Morska_PL634</v>
      </c>
      <c r="N3372" s="172" t="s">
        <v>1987</v>
      </c>
      <c r="O3372" s="192" t="str">
        <f t="shared" si="103"/>
        <v>Krynica Morska_PL634</v>
      </c>
      <c r="P3372" s="193" t="s">
        <v>2083</v>
      </c>
      <c r="Q3372" s="193" t="s">
        <v>2000</v>
      </c>
      <c r="R3372" s="172">
        <v>0</v>
      </c>
      <c r="S3372" s="172" t="s">
        <v>80</v>
      </c>
    </row>
    <row r="3373" spans="13:19" s="133" customFormat="1" ht="12.75" hidden="1" x14ac:dyDescent="0.25">
      <c r="M3373" s="172" t="str">
        <f t="shared" si="104"/>
        <v>nie ubiegam sięPomorskieKwidzyn_PL635</v>
      </c>
      <c r="N3373" s="172" t="s">
        <v>1987</v>
      </c>
      <c r="O3373" s="192" t="str">
        <f t="shared" si="103"/>
        <v>Kwidzyn_PL635</v>
      </c>
      <c r="P3373" s="193" t="s">
        <v>2085</v>
      </c>
      <c r="Q3373" s="193" t="s">
        <v>2055</v>
      </c>
      <c r="R3373" s="172">
        <v>0</v>
      </c>
      <c r="S3373" s="172" t="s">
        <v>80</v>
      </c>
    </row>
    <row r="3374" spans="13:19" s="133" customFormat="1" ht="12.75" hidden="1" x14ac:dyDescent="0.25">
      <c r="M3374" s="172" t="str">
        <f t="shared" si="104"/>
        <v>nie ubiegam sięPomorskieLichnowy_PL635</v>
      </c>
      <c r="N3374" s="172" t="s">
        <v>1987</v>
      </c>
      <c r="O3374" s="192" t="str">
        <f t="shared" si="103"/>
        <v>Lichnowy_PL635</v>
      </c>
      <c r="P3374" s="193" t="s">
        <v>2085</v>
      </c>
      <c r="Q3374" s="193" t="s">
        <v>2059</v>
      </c>
      <c r="R3374" s="172">
        <v>0</v>
      </c>
      <c r="S3374" s="172" t="s">
        <v>80</v>
      </c>
    </row>
    <row r="3375" spans="13:19" s="133" customFormat="1" ht="12.75" hidden="1" x14ac:dyDescent="0.25">
      <c r="M3375" s="172" t="str">
        <f t="shared" si="104"/>
        <v>nie ubiegam sięPomorskieLinia_PL634</v>
      </c>
      <c r="N3375" s="172" t="s">
        <v>1987</v>
      </c>
      <c r="O3375" s="192" t="str">
        <f t="shared" si="103"/>
        <v>Linia_PL634</v>
      </c>
      <c r="P3375" s="193" t="s">
        <v>2083</v>
      </c>
      <c r="Q3375" s="193" t="s">
        <v>2012</v>
      </c>
      <c r="R3375" s="172">
        <v>0</v>
      </c>
      <c r="S3375" s="172" t="s">
        <v>80</v>
      </c>
    </row>
    <row r="3376" spans="13:19" s="133" customFormat="1" ht="12.75" hidden="1" x14ac:dyDescent="0.25">
      <c r="M3376" s="172" t="str">
        <f t="shared" si="104"/>
        <v>nie ubiegam sięPomorskieLiniewo_PL635</v>
      </c>
      <c r="N3376" s="172" t="s">
        <v>1987</v>
      </c>
      <c r="O3376" s="192" t="str">
        <f t="shared" si="103"/>
        <v>Liniewo_PL635</v>
      </c>
      <c r="P3376" s="193" t="s">
        <v>2085</v>
      </c>
      <c r="Q3376" s="193" t="s">
        <v>2050</v>
      </c>
      <c r="R3376" s="172">
        <v>0</v>
      </c>
      <c r="S3376" s="172" t="s">
        <v>80</v>
      </c>
    </row>
    <row r="3377" spans="13:19" s="133" customFormat="1" ht="12.75" hidden="1" x14ac:dyDescent="0.25">
      <c r="M3377" s="172" t="str">
        <f t="shared" si="104"/>
        <v>nie ubiegam sięPomorskieLipnica_PL631</v>
      </c>
      <c r="N3377" s="172" t="s">
        <v>1987</v>
      </c>
      <c r="O3377" s="192" t="str">
        <f t="shared" si="103"/>
        <v>Lipnica_PL631</v>
      </c>
      <c r="P3377" s="193" t="s">
        <v>2084</v>
      </c>
      <c r="Q3377" s="193" t="s">
        <v>2018</v>
      </c>
      <c r="R3377" s="172">
        <v>0</v>
      </c>
      <c r="S3377" s="172" t="s">
        <v>80</v>
      </c>
    </row>
    <row r="3378" spans="13:19" s="133" customFormat="1" ht="12.75" hidden="1" x14ac:dyDescent="0.25">
      <c r="M3378" s="172" t="str">
        <f t="shared" si="104"/>
        <v>nie ubiegam sięPomorskieLipusz_PL635</v>
      </c>
      <c r="N3378" s="172" t="s">
        <v>1987</v>
      </c>
      <c r="O3378" s="192" t="str">
        <f t="shared" si="103"/>
        <v>Lipusz_PL635</v>
      </c>
      <c r="P3378" s="193" t="s">
        <v>2085</v>
      </c>
      <c r="Q3378" s="193" t="s">
        <v>2051</v>
      </c>
      <c r="R3378" s="172">
        <v>0</v>
      </c>
      <c r="S3378" s="172" t="s">
        <v>80</v>
      </c>
    </row>
    <row r="3379" spans="13:19" s="133" customFormat="1" ht="12.75" hidden="1" x14ac:dyDescent="0.25">
      <c r="M3379" s="172" t="str">
        <f t="shared" si="104"/>
        <v>nie ubiegam sięPomorskieLubichowo_PL635</v>
      </c>
      <c r="N3379" s="172" t="s">
        <v>1987</v>
      </c>
      <c r="O3379" s="192" t="str">
        <f t="shared" si="103"/>
        <v>Lubichowo_PL635</v>
      </c>
      <c r="P3379" s="193" t="s">
        <v>2085</v>
      </c>
      <c r="Q3379" s="193" t="s">
        <v>2068</v>
      </c>
      <c r="R3379" s="172">
        <v>0</v>
      </c>
      <c r="S3379" s="172" t="s">
        <v>80</v>
      </c>
    </row>
    <row r="3380" spans="13:19" s="133" customFormat="1" ht="12.75" hidden="1" x14ac:dyDescent="0.25">
      <c r="M3380" s="172" t="str">
        <f t="shared" si="104"/>
        <v>nie ubiegam sięPomorskieŁeba_PL631</v>
      </c>
      <c r="N3380" s="172" t="s">
        <v>1987</v>
      </c>
      <c r="O3380" s="192" t="str">
        <f t="shared" si="103"/>
        <v>Łeba_PL631</v>
      </c>
      <c r="P3380" s="193" t="s">
        <v>2084</v>
      </c>
      <c r="Q3380" s="193" t="s">
        <v>2034</v>
      </c>
      <c r="R3380" s="172">
        <v>0</v>
      </c>
      <c r="S3380" s="172" t="s">
        <v>80</v>
      </c>
    </row>
    <row r="3381" spans="13:19" s="133" customFormat="1" ht="12.75" hidden="1" x14ac:dyDescent="0.25">
      <c r="M3381" s="172" t="str">
        <f t="shared" si="104"/>
        <v>nie ubiegam sięPomorskieŁęczyce_PL634</v>
      </c>
      <c r="N3381" s="172" t="s">
        <v>1987</v>
      </c>
      <c r="O3381" s="192" t="str">
        <f t="shared" si="103"/>
        <v>Łęczyce_PL634</v>
      </c>
      <c r="P3381" s="193" t="s">
        <v>2083</v>
      </c>
      <c r="Q3381" s="193" t="s">
        <v>2013</v>
      </c>
      <c r="R3381" s="172">
        <v>0</v>
      </c>
      <c r="S3381" s="172" t="s">
        <v>80</v>
      </c>
    </row>
    <row r="3382" spans="13:19" s="133" customFormat="1" ht="12.75" hidden="1" x14ac:dyDescent="0.25">
      <c r="M3382" s="172" t="str">
        <f t="shared" si="104"/>
        <v>nie ubiegam sięPomorskieMalbork_PL635</v>
      </c>
      <c r="N3382" s="172" t="s">
        <v>1987</v>
      </c>
      <c r="O3382" s="192" t="str">
        <f t="shared" si="103"/>
        <v>Malbork_PL635</v>
      </c>
      <c r="P3382" s="193" t="s">
        <v>2085</v>
      </c>
      <c r="Q3382" s="193" t="s">
        <v>2060</v>
      </c>
      <c r="R3382" s="172">
        <v>0</v>
      </c>
      <c r="S3382" s="172" t="s">
        <v>80</v>
      </c>
    </row>
    <row r="3383" spans="13:19" s="133" customFormat="1" ht="12.75" hidden="1" x14ac:dyDescent="0.25">
      <c r="M3383" s="172" t="str">
        <f t="shared" si="104"/>
        <v>nie ubiegam sięPomorskieMiastko_PL631</v>
      </c>
      <c r="N3383" s="172" t="s">
        <v>1987</v>
      </c>
      <c r="O3383" s="192" t="str">
        <f t="shared" si="103"/>
        <v>Miastko_PL631</v>
      </c>
      <c r="P3383" s="193" t="s">
        <v>2084</v>
      </c>
      <c r="Q3383" s="193" t="s">
        <v>2019</v>
      </c>
      <c r="R3383" s="172">
        <v>0</v>
      </c>
      <c r="S3383" s="172" t="s">
        <v>80</v>
      </c>
    </row>
    <row r="3384" spans="13:19" s="133" customFormat="1" ht="12.75" hidden="1" x14ac:dyDescent="0.25">
      <c r="M3384" s="172" t="str">
        <f t="shared" si="104"/>
        <v>nie ubiegam sięPomorskieMikołajki Pomorskie_PL635</v>
      </c>
      <c r="N3384" s="172" t="s">
        <v>1987</v>
      </c>
      <c r="O3384" s="192" t="str">
        <f t="shared" si="103"/>
        <v>Mikołajki Pomorskie_PL635</v>
      </c>
      <c r="P3384" s="193" t="s">
        <v>2085</v>
      </c>
      <c r="Q3384" s="193" t="s">
        <v>2079</v>
      </c>
      <c r="R3384" s="172">
        <v>0</v>
      </c>
      <c r="S3384" s="172" t="s">
        <v>80</v>
      </c>
    </row>
    <row r="3385" spans="13:19" s="133" customFormat="1" ht="12.75" hidden="1" x14ac:dyDescent="0.25">
      <c r="M3385" s="172" t="str">
        <f t="shared" si="104"/>
        <v>nie ubiegam sięPomorskieMiłoradz_PL635</v>
      </c>
      <c r="N3385" s="172" t="s">
        <v>1987</v>
      </c>
      <c r="O3385" s="192" t="str">
        <f t="shared" si="103"/>
        <v>Miłoradz_PL635</v>
      </c>
      <c r="P3385" s="193" t="s">
        <v>2085</v>
      </c>
      <c r="Q3385" s="193" t="s">
        <v>2061</v>
      </c>
      <c r="R3385" s="172">
        <v>0</v>
      </c>
      <c r="S3385" s="172" t="s">
        <v>80</v>
      </c>
    </row>
    <row r="3386" spans="13:19" s="133" customFormat="1" ht="12.75" hidden="1" x14ac:dyDescent="0.25">
      <c r="M3386" s="172" t="str">
        <f t="shared" si="104"/>
        <v>nie ubiegam sięPomorskieMorzeszczyn_PL635</v>
      </c>
      <c r="N3386" s="172" t="s">
        <v>1987</v>
      </c>
      <c r="O3386" s="192" t="str">
        <f t="shared" si="103"/>
        <v>Morzeszczyn_PL635</v>
      </c>
      <c r="P3386" s="193" t="s">
        <v>2085</v>
      </c>
      <c r="Q3386" s="193" t="s">
        <v>2074</v>
      </c>
      <c r="R3386" s="172">
        <v>0</v>
      </c>
      <c r="S3386" s="172" t="s">
        <v>80</v>
      </c>
    </row>
    <row r="3387" spans="13:19" s="133" customFormat="1" ht="12.75" hidden="1" x14ac:dyDescent="0.25">
      <c r="M3387" s="172" t="str">
        <f t="shared" si="104"/>
        <v>nie ubiegam sięPomorskieNowa Karczma_PL635</v>
      </c>
      <c r="N3387" s="172" t="s">
        <v>1987</v>
      </c>
      <c r="O3387" s="192" t="str">
        <f t="shared" si="103"/>
        <v>Nowa Karczma_PL635</v>
      </c>
      <c r="P3387" s="193" t="s">
        <v>2085</v>
      </c>
      <c r="Q3387" s="193" t="s">
        <v>2052</v>
      </c>
      <c r="R3387" s="172">
        <v>0</v>
      </c>
      <c r="S3387" s="172" t="s">
        <v>80</v>
      </c>
    </row>
    <row r="3388" spans="13:19" s="133" customFormat="1" ht="12.75" hidden="1" x14ac:dyDescent="0.25">
      <c r="M3388" s="172" t="str">
        <f t="shared" si="104"/>
        <v>nie ubiegam sięPomorskieNowa Wieś Lęborska_PL631</v>
      </c>
      <c r="N3388" s="172" t="s">
        <v>1987</v>
      </c>
      <c r="O3388" s="192" t="str">
        <f t="shared" si="103"/>
        <v>Nowa Wieś Lęborska_PL631</v>
      </c>
      <c r="P3388" s="193" t="s">
        <v>2084</v>
      </c>
      <c r="Q3388" s="193" t="s">
        <v>2036</v>
      </c>
      <c r="R3388" s="172">
        <v>0</v>
      </c>
      <c r="S3388" s="172" t="s">
        <v>80</v>
      </c>
    </row>
    <row r="3389" spans="13:19" s="133" customFormat="1" ht="12.75" hidden="1" x14ac:dyDescent="0.25">
      <c r="M3389" s="172" t="str">
        <f t="shared" si="104"/>
        <v>nie ubiegam sięPomorskieNowy Dwór Gdański_PL634</v>
      </c>
      <c r="N3389" s="172" t="s">
        <v>1987</v>
      </c>
      <c r="O3389" s="192" t="str">
        <f t="shared" si="103"/>
        <v>Nowy Dwór Gdański_PL634</v>
      </c>
      <c r="P3389" s="193" t="s">
        <v>2083</v>
      </c>
      <c r="Q3389" s="193" t="s">
        <v>2001</v>
      </c>
      <c r="R3389" s="172">
        <v>0</v>
      </c>
      <c r="S3389" s="172" t="s">
        <v>80</v>
      </c>
    </row>
    <row r="3390" spans="13:19" s="133" customFormat="1" ht="12.75" hidden="1" x14ac:dyDescent="0.25">
      <c r="M3390" s="172" t="str">
        <f t="shared" si="104"/>
        <v>nie ubiegam sięPomorskieNowy Staw_PL635</v>
      </c>
      <c r="N3390" s="172" t="s">
        <v>1987</v>
      </c>
      <c r="O3390" s="192" t="str">
        <f t="shared" si="103"/>
        <v>Nowy Staw_PL635</v>
      </c>
      <c r="P3390" s="193" t="s">
        <v>2085</v>
      </c>
      <c r="Q3390" s="193" t="s">
        <v>2062</v>
      </c>
      <c r="R3390" s="172">
        <v>0</v>
      </c>
      <c r="S3390" s="172" t="s">
        <v>80</v>
      </c>
    </row>
    <row r="3391" spans="13:19" s="133" customFormat="1" ht="12.75" hidden="1" x14ac:dyDescent="0.25">
      <c r="M3391" s="172" t="str">
        <f t="shared" si="104"/>
        <v>nie ubiegam sięPomorskieOsieczna_PL635</v>
      </c>
      <c r="N3391" s="172" t="s">
        <v>1987</v>
      </c>
      <c r="O3391" s="192" t="str">
        <f t="shared" si="103"/>
        <v>Osieczna_PL635</v>
      </c>
      <c r="P3391" s="193" t="s">
        <v>2085</v>
      </c>
      <c r="Q3391" s="193" t="s">
        <v>1335</v>
      </c>
      <c r="R3391" s="172">
        <v>0</v>
      </c>
      <c r="S3391" s="172" t="s">
        <v>80</v>
      </c>
    </row>
    <row r="3392" spans="13:19" s="133" customFormat="1" ht="12.75" hidden="1" x14ac:dyDescent="0.25">
      <c r="M3392" s="172" t="str">
        <f t="shared" si="104"/>
        <v>nie ubiegam sięPomorskieOsiek_PL635</v>
      </c>
      <c r="N3392" s="172" t="s">
        <v>1987</v>
      </c>
      <c r="O3392" s="192" t="str">
        <f t="shared" si="103"/>
        <v>Osiek_PL635</v>
      </c>
      <c r="P3392" s="193" t="s">
        <v>2085</v>
      </c>
      <c r="Q3392" s="193" t="s">
        <v>1112</v>
      </c>
      <c r="R3392" s="172">
        <v>0</v>
      </c>
      <c r="S3392" s="172" t="s">
        <v>80</v>
      </c>
    </row>
    <row r="3393" spans="13:19" s="133" customFormat="1" ht="12.75" hidden="1" x14ac:dyDescent="0.25">
      <c r="M3393" s="172" t="str">
        <f t="shared" si="104"/>
        <v>nie ubiegam sięPomorskieOstaszewo_PL634</v>
      </c>
      <c r="N3393" s="172" t="s">
        <v>1987</v>
      </c>
      <c r="O3393" s="192" t="str">
        <f t="shared" si="103"/>
        <v>Ostaszewo_PL634</v>
      </c>
      <c r="P3393" s="193" t="s">
        <v>2083</v>
      </c>
      <c r="Q3393" s="193" t="s">
        <v>2002</v>
      </c>
      <c r="R3393" s="172">
        <v>0</v>
      </c>
      <c r="S3393" s="172" t="s">
        <v>80</v>
      </c>
    </row>
    <row r="3394" spans="13:19" s="133" customFormat="1" ht="12.75" hidden="1" x14ac:dyDescent="0.25">
      <c r="M3394" s="172" t="str">
        <f t="shared" si="104"/>
        <v>nie ubiegam sięPomorskieParchowo_PL631</v>
      </c>
      <c r="N3394" s="172" t="s">
        <v>1987</v>
      </c>
      <c r="O3394" s="192" t="str">
        <f t="shared" si="103"/>
        <v>Parchowo_PL631</v>
      </c>
      <c r="P3394" s="193" t="s">
        <v>2084</v>
      </c>
      <c r="Q3394" s="193" t="s">
        <v>2020</v>
      </c>
      <c r="R3394" s="172">
        <v>0</v>
      </c>
      <c r="S3394" s="172" t="s">
        <v>80</v>
      </c>
    </row>
    <row r="3395" spans="13:19" s="133" customFormat="1" ht="12.75" hidden="1" x14ac:dyDescent="0.25">
      <c r="M3395" s="172" t="str">
        <f t="shared" si="104"/>
        <v>nie ubiegam sięPomorskiePelplin_PL635</v>
      </c>
      <c r="N3395" s="172" t="s">
        <v>1987</v>
      </c>
      <c r="O3395" s="192" t="str">
        <f t="shared" si="103"/>
        <v>Pelplin_PL635</v>
      </c>
      <c r="P3395" s="193" t="s">
        <v>2085</v>
      </c>
      <c r="Q3395" s="193" t="s">
        <v>2075</v>
      </c>
      <c r="R3395" s="172">
        <v>0</v>
      </c>
      <c r="S3395" s="172" t="s">
        <v>80</v>
      </c>
    </row>
    <row r="3396" spans="13:19" s="133" customFormat="1" ht="12.75" hidden="1" x14ac:dyDescent="0.25">
      <c r="M3396" s="172" t="str">
        <f t="shared" si="104"/>
        <v>nie ubiegam sięPomorskiePotęgowo_PL631</v>
      </c>
      <c r="N3396" s="172" t="s">
        <v>1987</v>
      </c>
      <c r="O3396" s="192" t="str">
        <f t="shared" si="103"/>
        <v>Potęgowo_PL631</v>
      </c>
      <c r="P3396" s="193" t="s">
        <v>2084</v>
      </c>
      <c r="Q3396" s="193" t="s">
        <v>2043</v>
      </c>
      <c r="R3396" s="172">
        <v>0</v>
      </c>
      <c r="S3396" s="172" t="s">
        <v>80</v>
      </c>
    </row>
    <row r="3397" spans="13:19" s="133" customFormat="1" ht="12.75" hidden="1" x14ac:dyDescent="0.25">
      <c r="M3397" s="172" t="str">
        <f t="shared" si="104"/>
        <v>nie ubiegam sięPomorskiePrabuty_PL635</v>
      </c>
      <c r="N3397" s="172" t="s">
        <v>1987</v>
      </c>
      <c r="O3397" s="192" t="str">
        <f t="shared" ref="O3397:O3460" si="105">Q3397&amp;P3397</f>
        <v>Prabuty_PL635</v>
      </c>
      <c r="P3397" s="193" t="s">
        <v>2085</v>
      </c>
      <c r="Q3397" s="193" t="s">
        <v>2056</v>
      </c>
      <c r="R3397" s="172">
        <v>0</v>
      </c>
      <c r="S3397" s="172" t="s">
        <v>80</v>
      </c>
    </row>
    <row r="3398" spans="13:19" s="133" customFormat="1" ht="12.75" hidden="1" x14ac:dyDescent="0.25">
      <c r="M3398" s="172" t="str">
        <f t="shared" ref="M3398:M3461" si="106">S3398&amp;N3398&amp;O3398</f>
        <v>nie ubiegam sięPomorskiePrzechlewo_PL631</v>
      </c>
      <c r="N3398" s="172" t="s">
        <v>1987</v>
      </c>
      <c r="O3398" s="192" t="str">
        <f t="shared" si="105"/>
        <v>Przechlewo_PL631</v>
      </c>
      <c r="P3398" s="193" t="s">
        <v>2084</v>
      </c>
      <c r="Q3398" s="193" t="s">
        <v>2032</v>
      </c>
      <c r="R3398" s="172">
        <v>0</v>
      </c>
      <c r="S3398" s="172" t="s">
        <v>80</v>
      </c>
    </row>
    <row r="3399" spans="13:19" s="133" customFormat="1" ht="12.75" hidden="1" x14ac:dyDescent="0.25">
      <c r="M3399" s="172" t="str">
        <f t="shared" si="106"/>
        <v>nie ubiegam sięPomorskiePrzodkowo_PL634</v>
      </c>
      <c r="N3399" s="172" t="s">
        <v>1987</v>
      </c>
      <c r="O3399" s="192" t="str">
        <f t="shared" si="105"/>
        <v>Przodkowo_PL634</v>
      </c>
      <c r="P3399" s="193" t="s">
        <v>2083</v>
      </c>
      <c r="Q3399" s="193" t="s">
        <v>1995</v>
      </c>
      <c r="R3399" s="172">
        <v>0</v>
      </c>
      <c r="S3399" s="172" t="s">
        <v>80</v>
      </c>
    </row>
    <row r="3400" spans="13:19" s="133" customFormat="1" ht="12.75" hidden="1" x14ac:dyDescent="0.25">
      <c r="M3400" s="172" t="str">
        <f t="shared" si="106"/>
        <v>nie ubiegam sięPomorskiePrzywidz_PL634</v>
      </c>
      <c r="N3400" s="172" t="s">
        <v>1987</v>
      </c>
      <c r="O3400" s="192" t="str">
        <f t="shared" si="105"/>
        <v>Przywidz_PL634</v>
      </c>
      <c r="P3400" s="193" t="s">
        <v>2083</v>
      </c>
      <c r="Q3400" s="193" t="s">
        <v>1990</v>
      </c>
      <c r="R3400" s="172">
        <v>0</v>
      </c>
      <c r="S3400" s="172" t="s">
        <v>80</v>
      </c>
    </row>
    <row r="3401" spans="13:19" s="133" customFormat="1" ht="12.75" hidden="1" x14ac:dyDescent="0.25">
      <c r="M3401" s="172" t="str">
        <f t="shared" si="106"/>
        <v>nie ubiegam sięPomorskiePuck_PL634</v>
      </c>
      <c r="N3401" s="172" t="s">
        <v>1987</v>
      </c>
      <c r="O3401" s="192" t="str">
        <f t="shared" si="105"/>
        <v>Puck_PL634</v>
      </c>
      <c r="P3401" s="193" t="s">
        <v>2083</v>
      </c>
      <c r="Q3401" s="193" t="s">
        <v>2009</v>
      </c>
      <c r="R3401" s="172">
        <v>0</v>
      </c>
      <c r="S3401" s="172" t="s">
        <v>80</v>
      </c>
    </row>
    <row r="3402" spans="13:19" s="133" customFormat="1" ht="12.75" hidden="1" x14ac:dyDescent="0.25">
      <c r="M3402" s="172" t="str">
        <f t="shared" si="106"/>
        <v>nie ubiegam sięPomorskieRyjewo_PL635</v>
      </c>
      <c r="N3402" s="172" t="s">
        <v>1987</v>
      </c>
      <c r="O3402" s="192" t="str">
        <f t="shared" si="105"/>
        <v>Ryjewo_PL635</v>
      </c>
      <c r="P3402" s="193" t="s">
        <v>2085</v>
      </c>
      <c r="Q3402" s="193" t="s">
        <v>2057</v>
      </c>
      <c r="R3402" s="172">
        <v>0</v>
      </c>
      <c r="S3402" s="172" t="s">
        <v>80</v>
      </c>
    </row>
    <row r="3403" spans="13:19" s="133" customFormat="1" ht="12.75" hidden="1" x14ac:dyDescent="0.25">
      <c r="M3403" s="172" t="str">
        <f t="shared" si="106"/>
        <v>nie ubiegam sięPomorskieRzeczenica_PL631</v>
      </c>
      <c r="N3403" s="172" t="s">
        <v>1987</v>
      </c>
      <c r="O3403" s="192" t="str">
        <f t="shared" si="105"/>
        <v>Rzeczenica_PL631</v>
      </c>
      <c r="P3403" s="193" t="s">
        <v>2084</v>
      </c>
      <c r="Q3403" s="193" t="s">
        <v>2033</v>
      </c>
      <c r="R3403" s="172">
        <v>0</v>
      </c>
      <c r="S3403" s="172" t="s">
        <v>80</v>
      </c>
    </row>
    <row r="3404" spans="13:19" s="133" customFormat="1" ht="12.75" hidden="1" x14ac:dyDescent="0.25">
      <c r="M3404" s="172" t="str">
        <f t="shared" si="106"/>
        <v>nie ubiegam sięPomorskieSadlinki_PL635</v>
      </c>
      <c r="N3404" s="172" t="s">
        <v>1987</v>
      </c>
      <c r="O3404" s="192" t="str">
        <f t="shared" si="105"/>
        <v>Sadlinki_PL635</v>
      </c>
      <c r="P3404" s="193" t="s">
        <v>2085</v>
      </c>
      <c r="Q3404" s="193" t="s">
        <v>2058</v>
      </c>
      <c r="R3404" s="172">
        <v>0</v>
      </c>
      <c r="S3404" s="172" t="s">
        <v>80</v>
      </c>
    </row>
    <row r="3405" spans="13:19" s="133" customFormat="1" ht="12.75" hidden="1" x14ac:dyDescent="0.25">
      <c r="M3405" s="172" t="str">
        <f t="shared" si="106"/>
        <v>nie ubiegam sięPomorskieSierakowice_PL634</v>
      </c>
      <c r="N3405" s="172" t="s">
        <v>1987</v>
      </c>
      <c r="O3405" s="192" t="str">
        <f t="shared" si="105"/>
        <v>Sierakowice_PL634</v>
      </c>
      <c r="P3405" s="193" t="s">
        <v>2083</v>
      </c>
      <c r="Q3405" s="193" t="s">
        <v>1996</v>
      </c>
      <c r="R3405" s="172">
        <v>0</v>
      </c>
      <c r="S3405" s="172" t="s">
        <v>80</v>
      </c>
    </row>
    <row r="3406" spans="13:19" s="133" customFormat="1" ht="12.75" hidden="1" x14ac:dyDescent="0.25">
      <c r="M3406" s="172" t="str">
        <f t="shared" si="106"/>
        <v>nie ubiegam sięPomorskieSkarszewy_PL635</v>
      </c>
      <c r="N3406" s="172" t="s">
        <v>1987</v>
      </c>
      <c r="O3406" s="192" t="str">
        <f t="shared" si="105"/>
        <v>Skarszewy_PL635</v>
      </c>
      <c r="P3406" s="193" t="s">
        <v>2085</v>
      </c>
      <c r="Q3406" s="193" t="s">
        <v>2069</v>
      </c>
      <c r="R3406" s="172">
        <v>0</v>
      </c>
      <c r="S3406" s="172" t="s">
        <v>80</v>
      </c>
    </row>
    <row r="3407" spans="13:19" s="133" customFormat="1" ht="12.75" hidden="1" x14ac:dyDescent="0.25">
      <c r="M3407" s="172" t="str">
        <f t="shared" si="106"/>
        <v>nie ubiegam sięPomorskieSkórcz_PL635</v>
      </c>
      <c r="N3407" s="172" t="s">
        <v>1987</v>
      </c>
      <c r="O3407" s="192" t="str">
        <f t="shared" si="105"/>
        <v>Skórcz_PL635</v>
      </c>
      <c r="P3407" s="193" t="s">
        <v>2085</v>
      </c>
      <c r="Q3407" s="193" t="s">
        <v>2065</v>
      </c>
      <c r="R3407" s="172">
        <v>0</v>
      </c>
      <c r="S3407" s="172" t="s">
        <v>80</v>
      </c>
    </row>
    <row r="3408" spans="13:19" s="133" customFormat="1" ht="12.75" hidden="1" x14ac:dyDescent="0.25">
      <c r="M3408" s="172" t="str">
        <f t="shared" si="106"/>
        <v>nie ubiegam sięPomorskieSkórcz_PL635</v>
      </c>
      <c r="N3408" s="172" t="s">
        <v>1987</v>
      </c>
      <c r="O3408" s="192" t="str">
        <f t="shared" si="105"/>
        <v>Skórcz_PL635</v>
      </c>
      <c r="P3408" s="193" t="s">
        <v>2085</v>
      </c>
      <c r="Q3408" s="193" t="s">
        <v>2065</v>
      </c>
      <c r="R3408" s="172">
        <v>0</v>
      </c>
      <c r="S3408" s="172" t="s">
        <v>80</v>
      </c>
    </row>
    <row r="3409" spans="13:19" s="133" customFormat="1" ht="12.75" hidden="1" x14ac:dyDescent="0.25">
      <c r="M3409" s="172" t="str">
        <f t="shared" si="106"/>
        <v>nie ubiegam sięPomorskieSłupsk_PL631</v>
      </c>
      <c r="N3409" s="172" t="s">
        <v>1987</v>
      </c>
      <c r="O3409" s="192" t="str">
        <f t="shared" si="105"/>
        <v>Słupsk_PL631</v>
      </c>
      <c r="P3409" s="193" t="s">
        <v>2084</v>
      </c>
      <c r="Q3409" s="193" t="s">
        <v>2044</v>
      </c>
      <c r="R3409" s="172">
        <v>0</v>
      </c>
      <c r="S3409" s="172" t="s">
        <v>80</v>
      </c>
    </row>
    <row r="3410" spans="13:19" s="133" customFormat="1" ht="12.75" hidden="1" x14ac:dyDescent="0.25">
      <c r="M3410" s="172" t="str">
        <f t="shared" si="106"/>
        <v>nie ubiegam sięPomorskieSmętowo Graniczne_PL635</v>
      </c>
      <c r="N3410" s="172" t="s">
        <v>1987</v>
      </c>
      <c r="O3410" s="192" t="str">
        <f t="shared" si="105"/>
        <v>Smętowo Graniczne_PL635</v>
      </c>
      <c r="P3410" s="193" t="s">
        <v>2085</v>
      </c>
      <c r="Q3410" s="193" t="s">
        <v>2070</v>
      </c>
      <c r="R3410" s="172">
        <v>0</v>
      </c>
      <c r="S3410" s="172" t="s">
        <v>80</v>
      </c>
    </row>
    <row r="3411" spans="13:19" s="133" customFormat="1" ht="12.75" hidden="1" x14ac:dyDescent="0.25">
      <c r="M3411" s="172" t="str">
        <f t="shared" si="106"/>
        <v>nie ubiegam sięPomorskieSmołdzino_PL631</v>
      </c>
      <c r="N3411" s="172" t="s">
        <v>1987</v>
      </c>
      <c r="O3411" s="192" t="str">
        <f t="shared" si="105"/>
        <v>Smołdzino_PL631</v>
      </c>
      <c r="P3411" s="193" t="s">
        <v>2084</v>
      </c>
      <c r="Q3411" s="193" t="s">
        <v>2045</v>
      </c>
      <c r="R3411" s="172">
        <v>0</v>
      </c>
      <c r="S3411" s="172" t="s">
        <v>80</v>
      </c>
    </row>
    <row r="3412" spans="13:19" s="133" customFormat="1" ht="12.75" hidden="1" x14ac:dyDescent="0.25">
      <c r="M3412" s="172" t="str">
        <f t="shared" si="106"/>
        <v>nie ubiegam sięPomorskieSomonino_PL634</v>
      </c>
      <c r="N3412" s="172" t="s">
        <v>1987</v>
      </c>
      <c r="O3412" s="192" t="str">
        <f t="shared" si="105"/>
        <v>Somonino_PL634</v>
      </c>
      <c r="P3412" s="193" t="s">
        <v>2083</v>
      </c>
      <c r="Q3412" s="193" t="s">
        <v>1997</v>
      </c>
      <c r="R3412" s="172">
        <v>0</v>
      </c>
      <c r="S3412" s="172" t="s">
        <v>80</v>
      </c>
    </row>
    <row r="3413" spans="13:19" s="133" customFormat="1" ht="12.75" hidden="1" x14ac:dyDescent="0.25">
      <c r="M3413" s="172" t="str">
        <f t="shared" si="106"/>
        <v>nie ubiegam sięPomorskieStara Kiszewa_PL635</v>
      </c>
      <c r="N3413" s="172" t="s">
        <v>1987</v>
      </c>
      <c r="O3413" s="192" t="str">
        <f t="shared" si="105"/>
        <v>Stara Kiszewa_PL635</v>
      </c>
      <c r="P3413" s="193" t="s">
        <v>2085</v>
      </c>
      <c r="Q3413" s="193" t="s">
        <v>2053</v>
      </c>
      <c r="R3413" s="172">
        <v>0</v>
      </c>
      <c r="S3413" s="172" t="s">
        <v>80</v>
      </c>
    </row>
    <row r="3414" spans="13:19" s="133" customFormat="1" ht="12.75" hidden="1" x14ac:dyDescent="0.25">
      <c r="M3414" s="172" t="str">
        <f t="shared" si="106"/>
        <v>nie ubiegam sięPomorskieStare Pole_PL635</v>
      </c>
      <c r="N3414" s="172" t="s">
        <v>1987</v>
      </c>
      <c r="O3414" s="192" t="str">
        <f t="shared" si="105"/>
        <v>Stare Pole_PL635</v>
      </c>
      <c r="P3414" s="193" t="s">
        <v>2085</v>
      </c>
      <c r="Q3414" s="193" t="s">
        <v>2063</v>
      </c>
      <c r="R3414" s="172">
        <v>0</v>
      </c>
      <c r="S3414" s="172" t="s">
        <v>80</v>
      </c>
    </row>
    <row r="3415" spans="13:19" s="133" customFormat="1" ht="12.75" hidden="1" x14ac:dyDescent="0.25">
      <c r="M3415" s="172" t="str">
        <f t="shared" si="106"/>
        <v>nie ubiegam sięPomorskieStarogard Gdański_PL635</v>
      </c>
      <c r="N3415" s="172" t="s">
        <v>1987</v>
      </c>
      <c r="O3415" s="192" t="str">
        <f t="shared" si="105"/>
        <v>Starogard Gdański_PL635</v>
      </c>
      <c r="P3415" s="193" t="s">
        <v>2085</v>
      </c>
      <c r="Q3415" s="193" t="s">
        <v>2071</v>
      </c>
      <c r="R3415" s="172">
        <v>0</v>
      </c>
      <c r="S3415" s="172" t="s">
        <v>80</v>
      </c>
    </row>
    <row r="3416" spans="13:19" s="133" customFormat="1" ht="12.75" hidden="1" x14ac:dyDescent="0.25">
      <c r="M3416" s="172" t="str">
        <f t="shared" si="106"/>
        <v>nie ubiegam sięPomorskieStary Dzierzgoń_PL635</v>
      </c>
      <c r="N3416" s="172" t="s">
        <v>1987</v>
      </c>
      <c r="O3416" s="192" t="str">
        <f t="shared" si="105"/>
        <v>Stary Dzierzgoń_PL635</v>
      </c>
      <c r="P3416" s="193" t="s">
        <v>2085</v>
      </c>
      <c r="Q3416" s="193" t="s">
        <v>2080</v>
      </c>
      <c r="R3416" s="172">
        <v>0</v>
      </c>
      <c r="S3416" s="172" t="s">
        <v>80</v>
      </c>
    </row>
    <row r="3417" spans="13:19" s="133" customFormat="1" ht="12.75" hidden="1" x14ac:dyDescent="0.25">
      <c r="M3417" s="172" t="str">
        <f t="shared" si="106"/>
        <v>nie ubiegam sięPomorskieStary Targ_PL635</v>
      </c>
      <c r="N3417" s="172" t="s">
        <v>1987</v>
      </c>
      <c r="O3417" s="192" t="str">
        <f t="shared" si="105"/>
        <v>Stary Targ_PL635</v>
      </c>
      <c r="P3417" s="193" t="s">
        <v>2085</v>
      </c>
      <c r="Q3417" s="193" t="s">
        <v>2081</v>
      </c>
      <c r="R3417" s="172">
        <v>0</v>
      </c>
      <c r="S3417" s="172" t="s">
        <v>80</v>
      </c>
    </row>
    <row r="3418" spans="13:19" s="133" customFormat="1" ht="12.75" hidden="1" x14ac:dyDescent="0.25">
      <c r="M3418" s="172" t="str">
        <f t="shared" si="106"/>
        <v>nie ubiegam sięPomorskieStegna_PL634</v>
      </c>
      <c r="N3418" s="172" t="s">
        <v>1987</v>
      </c>
      <c r="O3418" s="192" t="str">
        <f t="shared" si="105"/>
        <v>Stegna_PL634</v>
      </c>
      <c r="P3418" s="193" t="s">
        <v>2083</v>
      </c>
      <c r="Q3418" s="193" t="s">
        <v>2003</v>
      </c>
      <c r="R3418" s="172">
        <v>0</v>
      </c>
      <c r="S3418" s="172" t="s">
        <v>80</v>
      </c>
    </row>
    <row r="3419" spans="13:19" s="133" customFormat="1" ht="12.75" hidden="1" x14ac:dyDescent="0.25">
      <c r="M3419" s="172" t="str">
        <f t="shared" si="106"/>
        <v>nie ubiegam sięPomorskieStężyca_PL634</v>
      </c>
      <c r="N3419" s="172" t="s">
        <v>1987</v>
      </c>
      <c r="O3419" s="192" t="str">
        <f t="shared" si="105"/>
        <v>Stężyca_PL634</v>
      </c>
      <c r="P3419" s="193" t="s">
        <v>2083</v>
      </c>
      <c r="Q3419" s="193" t="s">
        <v>916</v>
      </c>
      <c r="R3419" s="172">
        <v>0</v>
      </c>
      <c r="S3419" s="172" t="s">
        <v>80</v>
      </c>
    </row>
    <row r="3420" spans="13:19" s="133" customFormat="1" ht="12.75" hidden="1" x14ac:dyDescent="0.25">
      <c r="M3420" s="172" t="str">
        <f t="shared" si="106"/>
        <v>nie ubiegam sięPomorskieStudzienice_PL631</v>
      </c>
      <c r="N3420" s="172" t="s">
        <v>1987</v>
      </c>
      <c r="O3420" s="192" t="str">
        <f t="shared" si="105"/>
        <v>Studzienice_PL631</v>
      </c>
      <c r="P3420" s="193" t="s">
        <v>2084</v>
      </c>
      <c r="Q3420" s="193" t="s">
        <v>2021</v>
      </c>
      <c r="R3420" s="172">
        <v>0</v>
      </c>
      <c r="S3420" s="172" t="s">
        <v>80</v>
      </c>
    </row>
    <row r="3421" spans="13:19" s="133" customFormat="1" ht="12.75" hidden="1" x14ac:dyDescent="0.25">
      <c r="M3421" s="172" t="str">
        <f t="shared" si="106"/>
        <v>nie ubiegam sięPomorskieSubkowy_PL635</v>
      </c>
      <c r="N3421" s="172" t="s">
        <v>1987</v>
      </c>
      <c r="O3421" s="192" t="str">
        <f t="shared" si="105"/>
        <v>Subkowy_PL635</v>
      </c>
      <c r="P3421" s="193" t="s">
        <v>2085</v>
      </c>
      <c r="Q3421" s="193" t="s">
        <v>2076</v>
      </c>
      <c r="R3421" s="172">
        <v>0</v>
      </c>
      <c r="S3421" s="172" t="s">
        <v>80</v>
      </c>
    </row>
    <row r="3422" spans="13:19" s="133" customFormat="1" ht="12.75" hidden="1" x14ac:dyDescent="0.25">
      <c r="M3422" s="172" t="str">
        <f t="shared" si="106"/>
        <v>nie ubiegam sięPomorskieSuchy Dąb_PL634</v>
      </c>
      <c r="N3422" s="172" t="s">
        <v>1987</v>
      </c>
      <c r="O3422" s="192" t="str">
        <f t="shared" si="105"/>
        <v>Suchy Dąb_PL634</v>
      </c>
      <c r="P3422" s="193" t="s">
        <v>2083</v>
      </c>
      <c r="Q3422" s="193" t="s">
        <v>1991</v>
      </c>
      <c r="R3422" s="172">
        <v>0</v>
      </c>
      <c r="S3422" s="172" t="s">
        <v>80</v>
      </c>
    </row>
    <row r="3423" spans="13:19" s="133" customFormat="1" ht="12.75" hidden="1" x14ac:dyDescent="0.25">
      <c r="M3423" s="172" t="str">
        <f t="shared" si="106"/>
        <v>nie ubiegam sięPomorskieSulęczyno_PL634</v>
      </c>
      <c r="N3423" s="172" t="s">
        <v>1987</v>
      </c>
      <c r="O3423" s="192" t="str">
        <f t="shared" si="105"/>
        <v>Sulęczyno_PL634</v>
      </c>
      <c r="P3423" s="193" t="s">
        <v>2083</v>
      </c>
      <c r="Q3423" s="193" t="s">
        <v>1998</v>
      </c>
      <c r="R3423" s="172">
        <v>0</v>
      </c>
      <c r="S3423" s="172" t="s">
        <v>80</v>
      </c>
    </row>
    <row r="3424" spans="13:19" s="133" customFormat="1" ht="12.75" hidden="1" x14ac:dyDescent="0.25">
      <c r="M3424" s="172" t="str">
        <f t="shared" si="106"/>
        <v>nie ubiegam sięPomorskieSzemud_PL634</v>
      </c>
      <c r="N3424" s="172" t="s">
        <v>1987</v>
      </c>
      <c r="O3424" s="192" t="str">
        <f t="shared" si="105"/>
        <v>Szemud_PL634</v>
      </c>
      <c r="P3424" s="193" t="s">
        <v>2083</v>
      </c>
      <c r="Q3424" s="193" t="s">
        <v>2014</v>
      </c>
      <c r="R3424" s="172">
        <v>0</v>
      </c>
      <c r="S3424" s="172" t="s">
        <v>80</v>
      </c>
    </row>
    <row r="3425" spans="13:19" s="133" customFormat="1" ht="12.75" hidden="1" x14ac:dyDescent="0.25">
      <c r="M3425" s="172" t="str">
        <f t="shared" si="106"/>
        <v>nie ubiegam sięPomorskieSztum_PL635</v>
      </c>
      <c r="N3425" s="172" t="s">
        <v>1987</v>
      </c>
      <c r="O3425" s="192" t="str">
        <f t="shared" si="105"/>
        <v>Sztum_PL635</v>
      </c>
      <c r="P3425" s="193" t="s">
        <v>2085</v>
      </c>
      <c r="Q3425" s="193" t="s">
        <v>2082</v>
      </c>
      <c r="R3425" s="172">
        <v>0</v>
      </c>
      <c r="S3425" s="172" t="s">
        <v>80</v>
      </c>
    </row>
    <row r="3426" spans="13:19" s="133" customFormat="1" ht="12.75" hidden="1" x14ac:dyDescent="0.25">
      <c r="M3426" s="172" t="str">
        <f t="shared" si="106"/>
        <v>nie ubiegam sięPomorskieSztutowo_PL634</v>
      </c>
      <c r="N3426" s="172" t="s">
        <v>1987</v>
      </c>
      <c r="O3426" s="192" t="str">
        <f t="shared" si="105"/>
        <v>Sztutowo_PL634</v>
      </c>
      <c r="P3426" s="193" t="s">
        <v>2083</v>
      </c>
      <c r="Q3426" s="193" t="s">
        <v>2004</v>
      </c>
      <c r="R3426" s="172">
        <v>0</v>
      </c>
      <c r="S3426" s="172" t="s">
        <v>80</v>
      </c>
    </row>
    <row r="3427" spans="13:19" s="133" customFormat="1" ht="12.75" hidden="1" x14ac:dyDescent="0.25">
      <c r="M3427" s="172" t="str">
        <f t="shared" si="106"/>
        <v>nie ubiegam sięPomorskieTczew_PL635</v>
      </c>
      <c r="N3427" s="172" t="s">
        <v>1987</v>
      </c>
      <c r="O3427" s="192" t="str">
        <f t="shared" si="105"/>
        <v>Tczew_PL635</v>
      </c>
      <c r="P3427" s="193" t="s">
        <v>2085</v>
      </c>
      <c r="Q3427" s="193" t="s">
        <v>2077</v>
      </c>
      <c r="R3427" s="172">
        <v>0</v>
      </c>
      <c r="S3427" s="172" t="s">
        <v>80</v>
      </c>
    </row>
    <row r="3428" spans="13:19" s="133" customFormat="1" ht="12.75" hidden="1" x14ac:dyDescent="0.25">
      <c r="M3428" s="172" t="str">
        <f t="shared" si="106"/>
        <v>nie ubiegam sięPomorskieTrąbki Wielkie_PL634</v>
      </c>
      <c r="N3428" s="172" t="s">
        <v>1987</v>
      </c>
      <c r="O3428" s="192" t="str">
        <f t="shared" si="105"/>
        <v>Trąbki Wielkie_PL634</v>
      </c>
      <c r="P3428" s="193" t="s">
        <v>2083</v>
      </c>
      <c r="Q3428" s="193" t="s">
        <v>1992</v>
      </c>
      <c r="R3428" s="172">
        <v>0</v>
      </c>
      <c r="S3428" s="172" t="s">
        <v>80</v>
      </c>
    </row>
    <row r="3429" spans="13:19" s="133" customFormat="1" ht="12.75" hidden="1" x14ac:dyDescent="0.25">
      <c r="M3429" s="172" t="str">
        <f t="shared" si="106"/>
        <v>nie ubiegam sięPomorskieTrzebielino_PL631</v>
      </c>
      <c r="N3429" s="172" t="s">
        <v>1987</v>
      </c>
      <c r="O3429" s="192" t="str">
        <f t="shared" si="105"/>
        <v>Trzebielino_PL631</v>
      </c>
      <c r="P3429" s="193" t="s">
        <v>2084</v>
      </c>
      <c r="Q3429" s="193" t="s">
        <v>2022</v>
      </c>
      <c r="R3429" s="172">
        <v>0</v>
      </c>
      <c r="S3429" s="172" t="s">
        <v>80</v>
      </c>
    </row>
    <row r="3430" spans="13:19" s="133" customFormat="1" ht="12.75" hidden="1" x14ac:dyDescent="0.25">
      <c r="M3430" s="172" t="str">
        <f t="shared" si="106"/>
        <v>nie ubiegam sięPomorskieTuchomie_PL631</v>
      </c>
      <c r="N3430" s="172" t="s">
        <v>1987</v>
      </c>
      <c r="O3430" s="192" t="str">
        <f t="shared" si="105"/>
        <v>Tuchomie_PL631</v>
      </c>
      <c r="P3430" s="193" t="s">
        <v>2084</v>
      </c>
      <c r="Q3430" s="193" t="s">
        <v>2023</v>
      </c>
      <c r="R3430" s="172">
        <v>0</v>
      </c>
      <c r="S3430" s="172" t="s">
        <v>80</v>
      </c>
    </row>
    <row r="3431" spans="13:19" s="133" customFormat="1" ht="12.75" hidden="1" x14ac:dyDescent="0.25">
      <c r="M3431" s="172" t="str">
        <f t="shared" si="106"/>
        <v>nie ubiegam sięPomorskieUstka_PL631</v>
      </c>
      <c r="N3431" s="172" t="s">
        <v>1987</v>
      </c>
      <c r="O3431" s="192" t="str">
        <f t="shared" si="105"/>
        <v>Ustka_PL631</v>
      </c>
      <c r="P3431" s="193" t="s">
        <v>2084</v>
      </c>
      <c r="Q3431" s="193" t="s">
        <v>2046</v>
      </c>
      <c r="R3431" s="172">
        <v>0</v>
      </c>
      <c r="S3431" s="172" t="s">
        <v>80</v>
      </c>
    </row>
    <row r="3432" spans="13:19" s="133" customFormat="1" ht="12.75" hidden="1" x14ac:dyDescent="0.25">
      <c r="M3432" s="172" t="str">
        <f t="shared" si="106"/>
        <v>nie ubiegam sięPomorskieWicko_PL631</v>
      </c>
      <c r="N3432" s="172" t="s">
        <v>1987</v>
      </c>
      <c r="O3432" s="192" t="str">
        <f t="shared" si="105"/>
        <v>Wicko_PL631</v>
      </c>
      <c r="P3432" s="193" t="s">
        <v>2084</v>
      </c>
      <c r="Q3432" s="193" t="s">
        <v>2037</v>
      </c>
      <c r="R3432" s="172">
        <v>0</v>
      </c>
      <c r="S3432" s="172" t="s">
        <v>80</v>
      </c>
    </row>
    <row r="3433" spans="13:19" s="133" customFormat="1" ht="12.75" hidden="1" x14ac:dyDescent="0.25">
      <c r="M3433" s="172" t="str">
        <f t="shared" si="106"/>
        <v>nie ubiegam sięPomorskieZblewo_PL635</v>
      </c>
      <c r="N3433" s="172" t="s">
        <v>1987</v>
      </c>
      <c r="O3433" s="192" t="str">
        <f t="shared" si="105"/>
        <v>Zblewo_PL635</v>
      </c>
      <c r="P3433" s="193" t="s">
        <v>2085</v>
      </c>
      <c r="Q3433" s="193" t="s">
        <v>2072</v>
      </c>
      <c r="R3433" s="172">
        <v>0</v>
      </c>
      <c r="S3433" s="172" t="s">
        <v>80</v>
      </c>
    </row>
    <row r="3434" spans="13:19" s="133" customFormat="1" ht="12.75" hidden="1" x14ac:dyDescent="0.25">
      <c r="M3434" s="172" t="str">
        <f t="shared" si="106"/>
        <v>nie ubiegam sięPomorskieŻukowo_PL634</v>
      </c>
      <c r="N3434" s="172" t="s">
        <v>1987</v>
      </c>
      <c r="O3434" s="192" t="str">
        <f t="shared" si="105"/>
        <v>Żukowo_PL634</v>
      </c>
      <c r="P3434" s="193" t="s">
        <v>2083</v>
      </c>
      <c r="Q3434" s="193" t="s">
        <v>1999</v>
      </c>
      <c r="R3434" s="172">
        <v>0</v>
      </c>
      <c r="S3434" s="172" t="s">
        <v>80</v>
      </c>
    </row>
    <row r="3435" spans="13:19" s="133" customFormat="1" ht="12.75" hidden="1" x14ac:dyDescent="0.25">
      <c r="M3435" s="172" t="str">
        <f t="shared" si="106"/>
        <v>nie ubiegam sięŚląskieBojszowy_PL22C</v>
      </c>
      <c r="N3435" s="172" t="s">
        <v>641</v>
      </c>
      <c r="O3435" s="192" t="str">
        <f t="shared" si="105"/>
        <v>Bojszowy_PL22C</v>
      </c>
      <c r="P3435" s="193" t="s">
        <v>735</v>
      </c>
      <c r="Q3435" s="193" t="s">
        <v>728</v>
      </c>
      <c r="R3435" s="172">
        <v>0</v>
      </c>
      <c r="S3435" s="172" t="s">
        <v>80</v>
      </c>
    </row>
    <row r="3436" spans="13:19" s="133" customFormat="1" ht="12.75" hidden="1" x14ac:dyDescent="0.25">
      <c r="M3436" s="172" t="str">
        <f t="shared" si="106"/>
        <v>nie ubiegam sięŚląskieBoronów_PL228</v>
      </c>
      <c r="N3436" s="172" t="s">
        <v>641</v>
      </c>
      <c r="O3436" s="192" t="str">
        <f t="shared" si="105"/>
        <v>Boronów_PL228</v>
      </c>
      <c r="P3436" s="193" t="s">
        <v>730</v>
      </c>
      <c r="Q3436" s="193" t="s">
        <v>667</v>
      </c>
      <c r="R3436" s="172">
        <v>0</v>
      </c>
      <c r="S3436" s="172" t="s">
        <v>80</v>
      </c>
    </row>
    <row r="3437" spans="13:19" s="133" customFormat="1" ht="12.75" hidden="1" x14ac:dyDescent="0.25">
      <c r="M3437" s="172" t="str">
        <f t="shared" si="106"/>
        <v>nie ubiegam sięŚląskieCiasna_PL228</v>
      </c>
      <c r="N3437" s="172" t="s">
        <v>641</v>
      </c>
      <c r="O3437" s="192" t="str">
        <f t="shared" si="105"/>
        <v>Ciasna_PL228</v>
      </c>
      <c r="P3437" s="193" t="s">
        <v>730</v>
      </c>
      <c r="Q3437" s="193" t="s">
        <v>668</v>
      </c>
      <c r="R3437" s="172">
        <v>0</v>
      </c>
      <c r="S3437" s="172" t="s">
        <v>80</v>
      </c>
    </row>
    <row r="3438" spans="13:19" s="133" customFormat="1" ht="12.75" hidden="1" x14ac:dyDescent="0.25">
      <c r="M3438" s="172" t="str">
        <f t="shared" si="106"/>
        <v>nie ubiegam sięŚląskieCzernichów_PL225</v>
      </c>
      <c r="N3438" s="172" t="s">
        <v>641</v>
      </c>
      <c r="O3438" s="192" t="str">
        <f t="shared" si="105"/>
        <v>Czernichów_PL225</v>
      </c>
      <c r="P3438" s="193" t="s">
        <v>729</v>
      </c>
      <c r="Q3438" s="193" t="s">
        <v>536</v>
      </c>
      <c r="R3438" s="172">
        <v>0</v>
      </c>
      <c r="S3438" s="172" t="s">
        <v>80</v>
      </c>
    </row>
    <row r="3439" spans="13:19" s="133" customFormat="1" ht="12.75" hidden="1" x14ac:dyDescent="0.25">
      <c r="M3439" s="172" t="str">
        <f t="shared" si="106"/>
        <v>nie ubiegam sięŚląskieDąbrowa Zielona_PL224</v>
      </c>
      <c r="N3439" s="172" t="s">
        <v>641</v>
      </c>
      <c r="O3439" s="192" t="str">
        <f t="shared" si="105"/>
        <v>Dąbrowa Zielona_PL224</v>
      </c>
      <c r="P3439" s="193" t="s">
        <v>731</v>
      </c>
      <c r="Q3439" s="193" t="s">
        <v>679</v>
      </c>
      <c r="R3439" s="172">
        <v>0</v>
      </c>
      <c r="S3439" s="172" t="s">
        <v>80</v>
      </c>
    </row>
    <row r="3440" spans="13:19" s="133" customFormat="1" ht="12.75" hidden="1" x14ac:dyDescent="0.25">
      <c r="M3440" s="172" t="str">
        <f t="shared" si="106"/>
        <v>nie ubiegam sięŚląskieDębowiec_PL225</v>
      </c>
      <c r="N3440" s="172" t="s">
        <v>641</v>
      </c>
      <c r="O3440" s="192" t="str">
        <f t="shared" si="105"/>
        <v>Dębowiec_PL225</v>
      </c>
      <c r="P3440" s="193" t="s">
        <v>729</v>
      </c>
      <c r="Q3440" s="193" t="s">
        <v>656</v>
      </c>
      <c r="R3440" s="172">
        <v>0</v>
      </c>
      <c r="S3440" s="172" t="s">
        <v>80</v>
      </c>
    </row>
    <row r="3441" spans="13:19" s="133" customFormat="1" ht="12.75" hidden="1" x14ac:dyDescent="0.25">
      <c r="M3441" s="172" t="str">
        <f t="shared" si="106"/>
        <v>nie ubiegam sięŚląskieGilowice_PL225</v>
      </c>
      <c r="N3441" s="172" t="s">
        <v>641</v>
      </c>
      <c r="O3441" s="192" t="str">
        <f t="shared" si="105"/>
        <v>Gilowice_PL225</v>
      </c>
      <c r="P3441" s="193" t="s">
        <v>729</v>
      </c>
      <c r="Q3441" s="193" t="s">
        <v>660</v>
      </c>
      <c r="R3441" s="172">
        <v>0</v>
      </c>
      <c r="S3441" s="172" t="s">
        <v>80</v>
      </c>
    </row>
    <row r="3442" spans="13:19" s="133" customFormat="1" ht="12.75" hidden="1" x14ac:dyDescent="0.25">
      <c r="M3442" s="172" t="str">
        <f t="shared" si="106"/>
        <v>nie ubiegam sięŚląskieGoleszów_PL225</v>
      </c>
      <c r="N3442" s="172" t="s">
        <v>641</v>
      </c>
      <c r="O3442" s="192" t="str">
        <f t="shared" si="105"/>
        <v>Goleszów_PL225</v>
      </c>
      <c r="P3442" s="193" t="s">
        <v>729</v>
      </c>
      <c r="Q3442" s="193" t="s">
        <v>657</v>
      </c>
      <c r="R3442" s="172">
        <v>0</v>
      </c>
      <c r="S3442" s="172" t="s">
        <v>80</v>
      </c>
    </row>
    <row r="3443" spans="13:19" s="133" customFormat="1" ht="12.75" hidden="1" x14ac:dyDescent="0.25">
      <c r="M3443" s="172" t="str">
        <f t="shared" si="106"/>
        <v>nie ubiegam sięŚląskieHażlach_PL225</v>
      </c>
      <c r="N3443" s="172" t="s">
        <v>641</v>
      </c>
      <c r="O3443" s="192" t="str">
        <f t="shared" si="105"/>
        <v>Hażlach_PL225</v>
      </c>
      <c r="P3443" s="193" t="s">
        <v>729</v>
      </c>
      <c r="Q3443" s="193" t="s">
        <v>658</v>
      </c>
      <c r="R3443" s="172">
        <v>0</v>
      </c>
      <c r="S3443" s="172" t="s">
        <v>80</v>
      </c>
    </row>
    <row r="3444" spans="13:19" s="133" customFormat="1" ht="12.75" hidden="1" x14ac:dyDescent="0.25">
      <c r="M3444" s="172" t="str">
        <f t="shared" si="106"/>
        <v>nie ubiegam sięŚląskieHerby_PL228</v>
      </c>
      <c r="N3444" s="172" t="s">
        <v>641</v>
      </c>
      <c r="O3444" s="192" t="str">
        <f t="shared" si="105"/>
        <v>Herby_PL228</v>
      </c>
      <c r="P3444" s="193" t="s">
        <v>730</v>
      </c>
      <c r="Q3444" s="193" t="s">
        <v>669</v>
      </c>
      <c r="R3444" s="172">
        <v>0</v>
      </c>
      <c r="S3444" s="172" t="s">
        <v>80</v>
      </c>
    </row>
    <row r="3445" spans="13:19" s="133" customFormat="1" ht="12.75" hidden="1" x14ac:dyDescent="0.25">
      <c r="M3445" s="172" t="str">
        <f t="shared" si="106"/>
        <v>nie ubiegam sięŚląskieIrządze_PL22B</v>
      </c>
      <c r="N3445" s="172" t="s">
        <v>641</v>
      </c>
      <c r="O3445" s="192" t="str">
        <f t="shared" si="105"/>
        <v>Irządze_PL22B</v>
      </c>
      <c r="P3445" s="193" t="s">
        <v>734</v>
      </c>
      <c r="Q3445" s="193" t="s">
        <v>718</v>
      </c>
      <c r="R3445" s="172">
        <v>0</v>
      </c>
      <c r="S3445" s="172" t="s">
        <v>80</v>
      </c>
    </row>
    <row r="3446" spans="13:19" s="133" customFormat="1" ht="12.75" hidden="1" x14ac:dyDescent="0.25">
      <c r="M3446" s="172" t="str">
        <f t="shared" si="106"/>
        <v>nie ubiegam sięŚląskieJanów_PL224</v>
      </c>
      <c r="N3446" s="172" t="s">
        <v>641</v>
      </c>
      <c r="O3446" s="192" t="str">
        <f t="shared" si="105"/>
        <v>Janów_PL224</v>
      </c>
      <c r="P3446" s="193" t="s">
        <v>731</v>
      </c>
      <c r="Q3446" s="193" t="s">
        <v>680</v>
      </c>
      <c r="R3446" s="172">
        <v>0</v>
      </c>
      <c r="S3446" s="172" t="s">
        <v>80</v>
      </c>
    </row>
    <row r="3447" spans="13:19" s="133" customFormat="1" ht="12.75" hidden="1" x14ac:dyDescent="0.25">
      <c r="M3447" s="172" t="str">
        <f t="shared" si="106"/>
        <v>nie ubiegam sięŚląskieJeleśnia_PL225</v>
      </c>
      <c r="N3447" s="172" t="s">
        <v>641</v>
      </c>
      <c r="O3447" s="192" t="str">
        <f t="shared" si="105"/>
        <v>Jeleśnia_PL225</v>
      </c>
      <c r="P3447" s="193" t="s">
        <v>729</v>
      </c>
      <c r="Q3447" s="193" t="s">
        <v>661</v>
      </c>
      <c r="R3447" s="172">
        <v>0</v>
      </c>
      <c r="S3447" s="172" t="s">
        <v>80</v>
      </c>
    </row>
    <row r="3448" spans="13:19" s="133" customFormat="1" ht="12.75" hidden="1" x14ac:dyDescent="0.25">
      <c r="M3448" s="172" t="str">
        <f t="shared" si="106"/>
        <v>nie ubiegam sięŚląskieKalety_PL228</v>
      </c>
      <c r="N3448" s="172" t="s">
        <v>641</v>
      </c>
      <c r="O3448" s="192" t="str">
        <f t="shared" si="105"/>
        <v>Kalety_PL228</v>
      </c>
      <c r="P3448" s="193" t="s">
        <v>730</v>
      </c>
      <c r="Q3448" s="193" t="s">
        <v>674</v>
      </c>
      <c r="R3448" s="172">
        <v>0</v>
      </c>
      <c r="S3448" s="172" t="s">
        <v>80</v>
      </c>
    </row>
    <row r="3449" spans="13:19" s="133" customFormat="1" ht="12.75" hidden="1" x14ac:dyDescent="0.25">
      <c r="M3449" s="172" t="str">
        <f t="shared" si="106"/>
        <v>nie ubiegam sięŚląskieKamienica Polska_PL224</v>
      </c>
      <c r="N3449" s="172" t="s">
        <v>641</v>
      </c>
      <c r="O3449" s="192" t="str">
        <f t="shared" si="105"/>
        <v>Kamienica Polska_PL224</v>
      </c>
      <c r="P3449" s="193" t="s">
        <v>731</v>
      </c>
      <c r="Q3449" s="193" t="s">
        <v>681</v>
      </c>
      <c r="R3449" s="172">
        <v>0</v>
      </c>
      <c r="S3449" s="172" t="s">
        <v>80</v>
      </c>
    </row>
    <row r="3450" spans="13:19" s="133" customFormat="1" ht="12.75" hidden="1" x14ac:dyDescent="0.25">
      <c r="M3450" s="172" t="str">
        <f t="shared" si="106"/>
        <v>nie ubiegam sięŚląskieKłobuck_PL224</v>
      </c>
      <c r="N3450" s="172" t="s">
        <v>641</v>
      </c>
      <c r="O3450" s="192" t="str">
        <f t="shared" si="105"/>
        <v>Kłobuck_PL224</v>
      </c>
      <c r="P3450" s="193" t="s">
        <v>731</v>
      </c>
      <c r="Q3450" s="193" t="s">
        <v>692</v>
      </c>
      <c r="R3450" s="172">
        <v>0</v>
      </c>
      <c r="S3450" s="172" t="s">
        <v>80</v>
      </c>
    </row>
    <row r="3451" spans="13:19" s="133" customFormat="1" ht="12.75" hidden="1" x14ac:dyDescent="0.25">
      <c r="M3451" s="172" t="str">
        <f t="shared" si="106"/>
        <v>nie ubiegam sięŚląskieKłomnice_PL224</v>
      </c>
      <c r="N3451" s="172" t="s">
        <v>641</v>
      </c>
      <c r="O3451" s="192" t="str">
        <f t="shared" si="105"/>
        <v>Kłomnice_PL224</v>
      </c>
      <c r="P3451" s="193" t="s">
        <v>731</v>
      </c>
      <c r="Q3451" s="193" t="s">
        <v>682</v>
      </c>
      <c r="R3451" s="172">
        <v>0</v>
      </c>
      <c r="S3451" s="172" t="s">
        <v>80</v>
      </c>
    </row>
    <row r="3452" spans="13:19" s="133" customFormat="1" ht="12.75" hidden="1" x14ac:dyDescent="0.25">
      <c r="M3452" s="172" t="str">
        <f t="shared" si="106"/>
        <v>nie ubiegam sięŚląskieKobiór_PL22C</v>
      </c>
      <c r="N3452" s="172" t="s">
        <v>641</v>
      </c>
      <c r="O3452" s="192" t="str">
        <f t="shared" si="105"/>
        <v>Kobiór_PL22C</v>
      </c>
      <c r="P3452" s="193" t="s">
        <v>735</v>
      </c>
      <c r="Q3452" s="193" t="s">
        <v>726</v>
      </c>
      <c r="R3452" s="172">
        <v>0</v>
      </c>
      <c r="S3452" s="172" t="s">
        <v>80</v>
      </c>
    </row>
    <row r="3453" spans="13:19" s="133" customFormat="1" ht="12.75" hidden="1" x14ac:dyDescent="0.25">
      <c r="M3453" s="172" t="str">
        <f t="shared" si="106"/>
        <v>nie ubiegam sięŚląskieKochanowice_PL228</v>
      </c>
      <c r="N3453" s="172" t="s">
        <v>641</v>
      </c>
      <c r="O3453" s="192" t="str">
        <f t="shared" si="105"/>
        <v>Kochanowice_PL228</v>
      </c>
      <c r="P3453" s="193" t="s">
        <v>730</v>
      </c>
      <c r="Q3453" s="193" t="s">
        <v>670</v>
      </c>
      <c r="R3453" s="172">
        <v>0</v>
      </c>
      <c r="S3453" s="172" t="s">
        <v>80</v>
      </c>
    </row>
    <row r="3454" spans="13:19" s="133" customFormat="1" ht="12.75" hidden="1" x14ac:dyDescent="0.25">
      <c r="M3454" s="172" t="str">
        <f t="shared" si="106"/>
        <v>nie ubiegam sięŚląskieKoniecpol_PL224</v>
      </c>
      <c r="N3454" s="172" t="s">
        <v>641</v>
      </c>
      <c r="O3454" s="192" t="str">
        <f t="shared" si="105"/>
        <v>Koniecpol_PL224</v>
      </c>
      <c r="P3454" s="193" t="s">
        <v>731</v>
      </c>
      <c r="Q3454" s="193" t="s">
        <v>683</v>
      </c>
      <c r="R3454" s="172">
        <v>0</v>
      </c>
      <c r="S3454" s="172" t="s">
        <v>80</v>
      </c>
    </row>
    <row r="3455" spans="13:19" s="133" customFormat="1" ht="12.75" hidden="1" x14ac:dyDescent="0.25">
      <c r="M3455" s="172" t="str">
        <f t="shared" si="106"/>
        <v>nie ubiegam sięŚląskieKonopiska_PL224</v>
      </c>
      <c r="N3455" s="172" t="s">
        <v>641</v>
      </c>
      <c r="O3455" s="192" t="str">
        <f t="shared" si="105"/>
        <v>Konopiska_PL224</v>
      </c>
      <c r="P3455" s="193" t="s">
        <v>731</v>
      </c>
      <c r="Q3455" s="193" t="s">
        <v>684</v>
      </c>
      <c r="R3455" s="172">
        <v>0</v>
      </c>
      <c r="S3455" s="172" t="s">
        <v>80</v>
      </c>
    </row>
    <row r="3456" spans="13:19" s="133" customFormat="1" ht="12.75" hidden="1" x14ac:dyDescent="0.25">
      <c r="M3456" s="172" t="str">
        <f t="shared" si="106"/>
        <v>nie ubiegam sięŚląskieKoszarawa_PL225</v>
      </c>
      <c r="N3456" s="172" t="s">
        <v>641</v>
      </c>
      <c r="O3456" s="192" t="str">
        <f t="shared" si="105"/>
        <v>Koszarawa_PL225</v>
      </c>
      <c r="P3456" s="193" t="s">
        <v>729</v>
      </c>
      <c r="Q3456" s="193" t="s">
        <v>662</v>
      </c>
      <c r="R3456" s="172">
        <v>0</v>
      </c>
      <c r="S3456" s="172" t="s">
        <v>80</v>
      </c>
    </row>
    <row r="3457" spans="13:19" s="133" customFormat="1" ht="12.75" hidden="1" x14ac:dyDescent="0.25">
      <c r="M3457" s="172" t="str">
        <f t="shared" si="106"/>
        <v>nie ubiegam sięŚląskieKoszęcin_PL228</v>
      </c>
      <c r="N3457" s="172" t="s">
        <v>641</v>
      </c>
      <c r="O3457" s="192" t="str">
        <f t="shared" si="105"/>
        <v>Koszęcin_PL228</v>
      </c>
      <c r="P3457" s="193" t="s">
        <v>730</v>
      </c>
      <c r="Q3457" s="193" t="s">
        <v>671</v>
      </c>
      <c r="R3457" s="172">
        <v>0</v>
      </c>
      <c r="S3457" s="172" t="s">
        <v>80</v>
      </c>
    </row>
    <row r="3458" spans="13:19" s="133" customFormat="1" ht="12.75" hidden="1" x14ac:dyDescent="0.25">
      <c r="M3458" s="172" t="str">
        <f t="shared" si="106"/>
        <v>nie ubiegam sięŚląskieKoziegłowy_PL224</v>
      </c>
      <c r="N3458" s="172" t="s">
        <v>641</v>
      </c>
      <c r="O3458" s="192" t="str">
        <f t="shared" si="105"/>
        <v>Koziegłowy_PL224</v>
      </c>
      <c r="P3458" s="193" t="s">
        <v>731</v>
      </c>
      <c r="Q3458" s="193" t="s">
        <v>701</v>
      </c>
      <c r="R3458" s="172">
        <v>0</v>
      </c>
      <c r="S3458" s="172" t="s">
        <v>80</v>
      </c>
    </row>
    <row r="3459" spans="13:19" s="133" customFormat="1" ht="12.75" hidden="1" x14ac:dyDescent="0.25">
      <c r="M3459" s="172" t="str">
        <f t="shared" si="106"/>
        <v>nie ubiegam sięŚląskieKroczyce_PL22B</v>
      </c>
      <c r="N3459" s="172" t="s">
        <v>641</v>
      </c>
      <c r="O3459" s="192" t="str">
        <f t="shared" si="105"/>
        <v>Kroczyce_PL22B</v>
      </c>
      <c r="P3459" s="193" t="s">
        <v>734</v>
      </c>
      <c r="Q3459" s="193" t="s">
        <v>719</v>
      </c>
      <c r="R3459" s="172">
        <v>0</v>
      </c>
      <c r="S3459" s="172" t="s">
        <v>80</v>
      </c>
    </row>
    <row r="3460" spans="13:19" s="133" customFormat="1" ht="12.75" hidden="1" x14ac:dyDescent="0.25">
      <c r="M3460" s="172" t="str">
        <f t="shared" si="106"/>
        <v>nie ubiegam sięŚląskieKrupski Młyn_PL228</v>
      </c>
      <c r="N3460" s="172" t="s">
        <v>641</v>
      </c>
      <c r="O3460" s="192" t="str">
        <f t="shared" si="105"/>
        <v>Krupski Młyn_PL228</v>
      </c>
      <c r="P3460" s="193" t="s">
        <v>730</v>
      </c>
      <c r="Q3460" s="193" t="s">
        <v>675</v>
      </c>
      <c r="R3460" s="172">
        <v>0</v>
      </c>
      <c r="S3460" s="172" t="s">
        <v>80</v>
      </c>
    </row>
    <row r="3461" spans="13:19" s="133" customFormat="1" ht="12.75" hidden="1" x14ac:dyDescent="0.25">
      <c r="M3461" s="172" t="str">
        <f t="shared" si="106"/>
        <v>nie ubiegam sięŚląskieKruszyna_PL224</v>
      </c>
      <c r="N3461" s="172" t="s">
        <v>641</v>
      </c>
      <c r="O3461" s="192" t="str">
        <f t="shared" ref="O3461:O3524" si="107">Q3461&amp;P3461</f>
        <v>Kruszyna_PL224</v>
      </c>
      <c r="P3461" s="193" t="s">
        <v>731</v>
      </c>
      <c r="Q3461" s="193" t="s">
        <v>685</v>
      </c>
      <c r="R3461" s="172">
        <v>0</v>
      </c>
      <c r="S3461" s="172" t="s">
        <v>80</v>
      </c>
    </row>
    <row r="3462" spans="13:19" s="133" customFormat="1" ht="12.75" hidden="1" x14ac:dyDescent="0.25">
      <c r="M3462" s="172" t="str">
        <f t="shared" ref="M3462:M3525" si="108">S3462&amp;N3462&amp;O3462</f>
        <v>nie ubiegam sięŚląskieKrzanowice_PL227</v>
      </c>
      <c r="N3462" s="172" t="s">
        <v>641</v>
      </c>
      <c r="O3462" s="192" t="str">
        <f t="shared" si="107"/>
        <v>Krzanowice_PL227</v>
      </c>
      <c r="P3462" s="193" t="s">
        <v>733</v>
      </c>
      <c r="Q3462" s="193" t="s">
        <v>709</v>
      </c>
      <c r="R3462" s="172">
        <v>0</v>
      </c>
      <c r="S3462" s="172" t="s">
        <v>80</v>
      </c>
    </row>
    <row r="3463" spans="13:19" s="133" customFormat="1" ht="12.75" hidden="1" x14ac:dyDescent="0.25">
      <c r="M3463" s="172" t="str">
        <f t="shared" si="108"/>
        <v>nie ubiegam sięŚląskieKrzepice_PL224</v>
      </c>
      <c r="N3463" s="172" t="s">
        <v>641</v>
      </c>
      <c r="O3463" s="192" t="str">
        <f t="shared" si="107"/>
        <v>Krzepice_PL224</v>
      </c>
      <c r="P3463" s="193" t="s">
        <v>731</v>
      </c>
      <c r="Q3463" s="193" t="s">
        <v>693</v>
      </c>
      <c r="R3463" s="172">
        <v>0</v>
      </c>
      <c r="S3463" s="172" t="s">
        <v>80</v>
      </c>
    </row>
    <row r="3464" spans="13:19" s="133" customFormat="1" ht="12.75" hidden="1" x14ac:dyDescent="0.25">
      <c r="M3464" s="172" t="str">
        <f t="shared" si="108"/>
        <v>nie ubiegam sięŚląskieKrzyżanowice_PL227</v>
      </c>
      <c r="N3464" s="172" t="s">
        <v>641</v>
      </c>
      <c r="O3464" s="192" t="str">
        <f t="shared" si="107"/>
        <v>Krzyżanowice_PL227</v>
      </c>
      <c r="P3464" s="193" t="s">
        <v>733</v>
      </c>
      <c r="Q3464" s="193" t="s">
        <v>710</v>
      </c>
      <c r="R3464" s="172">
        <v>0</v>
      </c>
      <c r="S3464" s="172" t="s">
        <v>80</v>
      </c>
    </row>
    <row r="3465" spans="13:19" s="133" customFormat="1" ht="12.75" hidden="1" x14ac:dyDescent="0.25">
      <c r="M3465" s="172" t="str">
        <f t="shared" si="108"/>
        <v>nie ubiegam sięŚląskieLelów_PL224</v>
      </c>
      <c r="N3465" s="172" t="s">
        <v>641</v>
      </c>
      <c r="O3465" s="192" t="str">
        <f t="shared" si="107"/>
        <v>Lelów_PL224</v>
      </c>
      <c r="P3465" s="193" t="s">
        <v>731</v>
      </c>
      <c r="Q3465" s="193" t="s">
        <v>686</v>
      </c>
      <c r="R3465" s="172">
        <v>0</v>
      </c>
      <c r="S3465" s="172" t="s">
        <v>80</v>
      </c>
    </row>
    <row r="3466" spans="13:19" s="133" customFormat="1" ht="12.75" hidden="1" x14ac:dyDescent="0.25">
      <c r="M3466" s="172" t="str">
        <f t="shared" si="108"/>
        <v>nie ubiegam sięŚląskieLipie_PL224</v>
      </c>
      <c r="N3466" s="172" t="s">
        <v>641</v>
      </c>
      <c r="O3466" s="192" t="str">
        <f t="shared" si="107"/>
        <v>Lipie_PL224</v>
      </c>
      <c r="P3466" s="193" t="s">
        <v>731</v>
      </c>
      <c r="Q3466" s="193" t="s">
        <v>694</v>
      </c>
      <c r="R3466" s="172">
        <v>0</v>
      </c>
      <c r="S3466" s="172" t="s">
        <v>80</v>
      </c>
    </row>
    <row r="3467" spans="13:19" s="133" customFormat="1" ht="12.75" hidden="1" x14ac:dyDescent="0.25">
      <c r="M3467" s="172" t="str">
        <f t="shared" si="108"/>
        <v>nie ubiegam sięŚląskieLyski_PL227</v>
      </c>
      <c r="N3467" s="172" t="s">
        <v>641</v>
      </c>
      <c r="O3467" s="192" t="str">
        <f t="shared" si="107"/>
        <v>Lyski_PL227</v>
      </c>
      <c r="P3467" s="193" t="s">
        <v>733</v>
      </c>
      <c r="Q3467" s="193" t="s">
        <v>714</v>
      </c>
      <c r="R3467" s="172">
        <v>0</v>
      </c>
      <c r="S3467" s="172" t="s">
        <v>80</v>
      </c>
    </row>
    <row r="3468" spans="13:19" s="133" customFormat="1" ht="12.75" hidden="1" x14ac:dyDescent="0.25">
      <c r="M3468" s="172" t="str">
        <f t="shared" si="108"/>
        <v>nie ubiegam sięŚląskieŁazy_PL22B</v>
      </c>
      <c r="N3468" s="172" t="s">
        <v>641</v>
      </c>
      <c r="O3468" s="192" t="str">
        <f t="shared" si="107"/>
        <v>Łazy_PL22B</v>
      </c>
      <c r="P3468" s="193" t="s">
        <v>734</v>
      </c>
      <c r="Q3468" s="193" t="s">
        <v>720</v>
      </c>
      <c r="R3468" s="172">
        <v>0</v>
      </c>
      <c r="S3468" s="172" t="s">
        <v>80</v>
      </c>
    </row>
    <row r="3469" spans="13:19" s="133" customFormat="1" ht="12.75" hidden="1" x14ac:dyDescent="0.25">
      <c r="M3469" s="172" t="str">
        <f t="shared" si="108"/>
        <v>nie ubiegam sięŚląskieŁękawica_PL225</v>
      </c>
      <c r="N3469" s="172" t="s">
        <v>641</v>
      </c>
      <c r="O3469" s="192" t="str">
        <f t="shared" si="107"/>
        <v>Łękawica_PL225</v>
      </c>
      <c r="P3469" s="193" t="s">
        <v>729</v>
      </c>
      <c r="Q3469" s="193" t="s">
        <v>663</v>
      </c>
      <c r="R3469" s="172">
        <v>0</v>
      </c>
      <c r="S3469" s="172" t="s">
        <v>80</v>
      </c>
    </row>
    <row r="3470" spans="13:19" s="133" customFormat="1" ht="12.75" hidden="1" x14ac:dyDescent="0.25">
      <c r="M3470" s="172" t="str">
        <f t="shared" si="108"/>
        <v>nie ubiegam sięŚląskieMiedźna_PL22C</v>
      </c>
      <c r="N3470" s="172" t="s">
        <v>641</v>
      </c>
      <c r="O3470" s="192" t="str">
        <f t="shared" si="107"/>
        <v>Miedźna_PL22C</v>
      </c>
      <c r="P3470" s="193" t="s">
        <v>735</v>
      </c>
      <c r="Q3470" s="193" t="s">
        <v>727</v>
      </c>
      <c r="R3470" s="172">
        <v>0</v>
      </c>
      <c r="S3470" s="172" t="s">
        <v>80</v>
      </c>
    </row>
    <row r="3471" spans="13:19" s="133" customFormat="1" ht="12.75" hidden="1" x14ac:dyDescent="0.25">
      <c r="M3471" s="172" t="str">
        <f t="shared" si="108"/>
        <v>nie ubiegam sięŚląskieMiedźno_PL224</v>
      </c>
      <c r="N3471" s="172" t="s">
        <v>641</v>
      </c>
      <c r="O3471" s="192" t="str">
        <f t="shared" si="107"/>
        <v>Miedźno_PL224</v>
      </c>
      <c r="P3471" s="193" t="s">
        <v>731</v>
      </c>
      <c r="Q3471" s="193" t="s">
        <v>695</v>
      </c>
      <c r="R3471" s="172">
        <v>0</v>
      </c>
      <c r="S3471" s="172" t="s">
        <v>80</v>
      </c>
    </row>
    <row r="3472" spans="13:19" s="133" customFormat="1" ht="12.75" hidden="1" x14ac:dyDescent="0.25">
      <c r="M3472" s="172" t="str">
        <f t="shared" si="108"/>
        <v>nie ubiegam sięŚląskieMierzęcice_PL22B</v>
      </c>
      <c r="N3472" s="172" t="s">
        <v>641</v>
      </c>
      <c r="O3472" s="192" t="str">
        <f t="shared" si="107"/>
        <v>Mierzęcice_PL22B</v>
      </c>
      <c r="P3472" s="193" t="s">
        <v>734</v>
      </c>
      <c r="Q3472" s="193" t="s">
        <v>716</v>
      </c>
      <c r="R3472" s="172">
        <v>0</v>
      </c>
      <c r="S3472" s="172" t="s">
        <v>80</v>
      </c>
    </row>
    <row r="3473" spans="13:19" s="133" customFormat="1" ht="12.75" hidden="1" x14ac:dyDescent="0.25">
      <c r="M3473" s="172" t="str">
        <f t="shared" si="108"/>
        <v>nie ubiegam sięŚląskieMstów_PL224</v>
      </c>
      <c r="N3473" s="172" t="s">
        <v>641</v>
      </c>
      <c r="O3473" s="192" t="str">
        <f t="shared" si="107"/>
        <v>Mstów_PL224</v>
      </c>
      <c r="P3473" s="193" t="s">
        <v>731</v>
      </c>
      <c r="Q3473" s="193" t="s">
        <v>687</v>
      </c>
      <c r="R3473" s="172">
        <v>0</v>
      </c>
      <c r="S3473" s="172" t="s">
        <v>80</v>
      </c>
    </row>
    <row r="3474" spans="13:19" s="133" customFormat="1" ht="12.75" hidden="1" x14ac:dyDescent="0.25">
      <c r="M3474" s="172" t="str">
        <f t="shared" si="108"/>
        <v>nie ubiegam sięŚląskieMszana_PL227</v>
      </c>
      <c r="N3474" s="172" t="s">
        <v>641</v>
      </c>
      <c r="O3474" s="192" t="str">
        <f t="shared" si="107"/>
        <v>Mszana_PL227</v>
      </c>
      <c r="P3474" s="193" t="s">
        <v>733</v>
      </c>
      <c r="Q3474" s="193" t="s">
        <v>715</v>
      </c>
      <c r="R3474" s="172">
        <v>0</v>
      </c>
      <c r="S3474" s="172" t="s">
        <v>80</v>
      </c>
    </row>
    <row r="3475" spans="13:19" s="133" customFormat="1" ht="12.75" hidden="1" x14ac:dyDescent="0.25">
      <c r="M3475" s="172" t="str">
        <f t="shared" si="108"/>
        <v>nie ubiegam sięŚląskieMykanów_PL224</v>
      </c>
      <c r="N3475" s="172" t="s">
        <v>641</v>
      </c>
      <c r="O3475" s="192" t="str">
        <f t="shared" si="107"/>
        <v>Mykanów_PL224</v>
      </c>
      <c r="P3475" s="193" t="s">
        <v>731</v>
      </c>
      <c r="Q3475" s="193" t="s">
        <v>688</v>
      </c>
      <c r="R3475" s="172">
        <v>0</v>
      </c>
      <c r="S3475" s="172" t="s">
        <v>80</v>
      </c>
    </row>
    <row r="3476" spans="13:19" s="133" customFormat="1" ht="12.75" hidden="1" x14ac:dyDescent="0.25">
      <c r="M3476" s="172" t="str">
        <f t="shared" si="108"/>
        <v>nie ubiegam sięŚląskieNędza_PL227</v>
      </c>
      <c r="N3476" s="172" t="s">
        <v>641</v>
      </c>
      <c r="O3476" s="192" t="str">
        <f t="shared" si="107"/>
        <v>Nędza_PL227</v>
      </c>
      <c r="P3476" s="193" t="s">
        <v>733</v>
      </c>
      <c r="Q3476" s="193" t="s">
        <v>711</v>
      </c>
      <c r="R3476" s="172">
        <v>0</v>
      </c>
      <c r="S3476" s="172" t="s">
        <v>80</v>
      </c>
    </row>
    <row r="3477" spans="13:19" s="133" customFormat="1" ht="12.75" hidden="1" x14ac:dyDescent="0.25">
      <c r="M3477" s="172" t="str">
        <f t="shared" si="108"/>
        <v>nie ubiegam sięŚląskieNiegowa_PL224</v>
      </c>
      <c r="N3477" s="172" t="s">
        <v>641</v>
      </c>
      <c r="O3477" s="192" t="str">
        <f t="shared" si="107"/>
        <v>Niegowa_PL224</v>
      </c>
      <c r="P3477" s="193" t="s">
        <v>731</v>
      </c>
      <c r="Q3477" s="193" t="s">
        <v>702</v>
      </c>
      <c r="R3477" s="172">
        <v>0</v>
      </c>
      <c r="S3477" s="172" t="s">
        <v>80</v>
      </c>
    </row>
    <row r="3478" spans="13:19" s="133" customFormat="1" ht="12.75" hidden="1" x14ac:dyDescent="0.25">
      <c r="M3478" s="172" t="str">
        <f t="shared" si="108"/>
        <v>nie ubiegam sięŚląskieOlsztyn_PL224</v>
      </c>
      <c r="N3478" s="172" t="s">
        <v>641</v>
      </c>
      <c r="O3478" s="192" t="str">
        <f t="shared" si="107"/>
        <v>Olsztyn_PL224</v>
      </c>
      <c r="P3478" s="193" t="s">
        <v>731</v>
      </c>
      <c r="Q3478" s="193" t="s">
        <v>689</v>
      </c>
      <c r="R3478" s="172">
        <v>0</v>
      </c>
      <c r="S3478" s="172" t="s">
        <v>80</v>
      </c>
    </row>
    <row r="3479" spans="13:19" s="133" customFormat="1" ht="12.75" hidden="1" x14ac:dyDescent="0.25">
      <c r="M3479" s="172" t="str">
        <f t="shared" si="108"/>
        <v>nie ubiegam sięŚląskieOpatów_PL224</v>
      </c>
      <c r="N3479" s="172" t="s">
        <v>641</v>
      </c>
      <c r="O3479" s="192" t="str">
        <f t="shared" si="107"/>
        <v>Opatów_PL224</v>
      </c>
      <c r="P3479" s="193" t="s">
        <v>731</v>
      </c>
      <c r="Q3479" s="193" t="s">
        <v>696</v>
      </c>
      <c r="R3479" s="172">
        <v>0</v>
      </c>
      <c r="S3479" s="172" t="s">
        <v>80</v>
      </c>
    </row>
    <row r="3480" spans="13:19" s="133" customFormat="1" ht="12.75" hidden="1" x14ac:dyDescent="0.25">
      <c r="M3480" s="172" t="str">
        <f t="shared" si="108"/>
        <v>nie ubiegam sięŚląskieOrzesze_PL22C</v>
      </c>
      <c r="N3480" s="172" t="s">
        <v>641</v>
      </c>
      <c r="O3480" s="192" t="str">
        <f t="shared" si="107"/>
        <v>Orzesze_PL22C</v>
      </c>
      <c r="P3480" s="193" t="s">
        <v>735</v>
      </c>
      <c r="Q3480" s="193" t="s">
        <v>725</v>
      </c>
      <c r="R3480" s="172">
        <v>0</v>
      </c>
      <c r="S3480" s="172" t="s">
        <v>80</v>
      </c>
    </row>
    <row r="3481" spans="13:19" s="133" customFormat="1" ht="12.75" hidden="1" x14ac:dyDescent="0.25">
      <c r="M3481" s="172" t="str">
        <f t="shared" si="108"/>
        <v>nie ubiegam sięŚląskieOżarowice_PL228</v>
      </c>
      <c r="N3481" s="172" t="s">
        <v>641</v>
      </c>
      <c r="O3481" s="192" t="str">
        <f t="shared" si="107"/>
        <v>Ożarowice_PL228</v>
      </c>
      <c r="P3481" s="193" t="s">
        <v>730</v>
      </c>
      <c r="Q3481" s="193" t="s">
        <v>676</v>
      </c>
      <c r="R3481" s="172">
        <v>0</v>
      </c>
      <c r="S3481" s="172" t="s">
        <v>80</v>
      </c>
    </row>
    <row r="3482" spans="13:19" s="133" customFormat="1" ht="12.75" hidden="1" x14ac:dyDescent="0.25">
      <c r="M3482" s="172" t="str">
        <f t="shared" si="108"/>
        <v>nie ubiegam sięŚląskiePanki_PL224</v>
      </c>
      <c r="N3482" s="172" t="s">
        <v>641</v>
      </c>
      <c r="O3482" s="192" t="str">
        <f t="shared" si="107"/>
        <v>Panki_PL224</v>
      </c>
      <c r="P3482" s="193" t="s">
        <v>731</v>
      </c>
      <c r="Q3482" s="193" t="s">
        <v>697</v>
      </c>
      <c r="R3482" s="172">
        <v>0</v>
      </c>
      <c r="S3482" s="172" t="s">
        <v>80</v>
      </c>
    </row>
    <row r="3483" spans="13:19" s="133" customFormat="1" ht="12.75" hidden="1" x14ac:dyDescent="0.25">
      <c r="M3483" s="172" t="str">
        <f t="shared" si="108"/>
        <v>nie ubiegam sięŚląskiePawonków_PL228</v>
      </c>
      <c r="N3483" s="172" t="s">
        <v>641</v>
      </c>
      <c r="O3483" s="192" t="str">
        <f t="shared" si="107"/>
        <v>Pawonków_PL228</v>
      </c>
      <c r="P3483" s="193" t="s">
        <v>730</v>
      </c>
      <c r="Q3483" s="193" t="s">
        <v>672</v>
      </c>
      <c r="R3483" s="172">
        <v>0</v>
      </c>
      <c r="S3483" s="172" t="s">
        <v>80</v>
      </c>
    </row>
    <row r="3484" spans="13:19" s="133" customFormat="1" ht="12.75" hidden="1" x14ac:dyDescent="0.25">
      <c r="M3484" s="172" t="str">
        <f t="shared" si="108"/>
        <v>nie ubiegam sięŚląskiePietrowice Wielkie_PL227</v>
      </c>
      <c r="N3484" s="172" t="s">
        <v>641</v>
      </c>
      <c r="O3484" s="192" t="str">
        <f t="shared" si="107"/>
        <v>Pietrowice Wielkie_PL227</v>
      </c>
      <c r="P3484" s="193" t="s">
        <v>733</v>
      </c>
      <c r="Q3484" s="193" t="s">
        <v>712</v>
      </c>
      <c r="R3484" s="172">
        <v>0</v>
      </c>
      <c r="S3484" s="172" t="s">
        <v>80</v>
      </c>
    </row>
    <row r="3485" spans="13:19" s="133" customFormat="1" ht="12.75" hidden="1" x14ac:dyDescent="0.25">
      <c r="M3485" s="172" t="str">
        <f t="shared" si="108"/>
        <v>nie ubiegam sięŚląskiePilica_PL22B</v>
      </c>
      <c r="N3485" s="172" t="s">
        <v>641</v>
      </c>
      <c r="O3485" s="192" t="str">
        <f t="shared" si="107"/>
        <v>Pilica_PL22B</v>
      </c>
      <c r="P3485" s="193" t="s">
        <v>734</v>
      </c>
      <c r="Q3485" s="193" t="s">
        <v>721</v>
      </c>
      <c r="R3485" s="172">
        <v>0</v>
      </c>
      <c r="S3485" s="172" t="s">
        <v>80</v>
      </c>
    </row>
    <row r="3486" spans="13:19" s="133" customFormat="1" ht="12.75" hidden="1" x14ac:dyDescent="0.25">
      <c r="M3486" s="172" t="str">
        <f t="shared" si="108"/>
        <v>nie ubiegam sięŚląskiePopów_PL224</v>
      </c>
      <c r="N3486" s="172" t="s">
        <v>641</v>
      </c>
      <c r="O3486" s="192" t="str">
        <f t="shared" si="107"/>
        <v>Popów_PL224</v>
      </c>
      <c r="P3486" s="193" t="s">
        <v>731</v>
      </c>
      <c r="Q3486" s="193" t="s">
        <v>698</v>
      </c>
      <c r="R3486" s="172">
        <v>0</v>
      </c>
      <c r="S3486" s="172" t="s">
        <v>80</v>
      </c>
    </row>
    <row r="3487" spans="13:19" s="133" customFormat="1" ht="12.75" hidden="1" x14ac:dyDescent="0.25">
      <c r="M3487" s="172" t="str">
        <f t="shared" si="108"/>
        <v>nie ubiegam sięŚląskiePoraj_PL224</v>
      </c>
      <c r="N3487" s="172" t="s">
        <v>641</v>
      </c>
      <c r="O3487" s="192" t="str">
        <f t="shared" si="107"/>
        <v>Poraj_PL224</v>
      </c>
      <c r="P3487" s="193" t="s">
        <v>731</v>
      </c>
      <c r="Q3487" s="193" t="s">
        <v>703</v>
      </c>
      <c r="R3487" s="172">
        <v>0</v>
      </c>
      <c r="S3487" s="172" t="s">
        <v>80</v>
      </c>
    </row>
    <row r="3488" spans="13:19" s="133" customFormat="1" ht="12.75" hidden="1" x14ac:dyDescent="0.25">
      <c r="M3488" s="172" t="str">
        <f t="shared" si="108"/>
        <v>nie ubiegam sięŚląskiePrzyrów_PL224</v>
      </c>
      <c r="N3488" s="172" t="s">
        <v>641</v>
      </c>
      <c r="O3488" s="192" t="str">
        <f t="shared" si="107"/>
        <v>Przyrów_PL224</v>
      </c>
      <c r="P3488" s="193" t="s">
        <v>731</v>
      </c>
      <c r="Q3488" s="193" t="s">
        <v>690</v>
      </c>
      <c r="R3488" s="172">
        <v>0</v>
      </c>
      <c r="S3488" s="172" t="s">
        <v>80</v>
      </c>
    </row>
    <row r="3489" spans="13:19" s="133" customFormat="1" ht="12.75" hidden="1" x14ac:dyDescent="0.25">
      <c r="M3489" s="172" t="str">
        <f t="shared" si="108"/>
        <v>nie ubiegam sięŚląskiePrzystajń_PL224</v>
      </c>
      <c r="N3489" s="172" t="s">
        <v>641</v>
      </c>
      <c r="O3489" s="192" t="str">
        <f t="shared" si="107"/>
        <v>Przystajń_PL224</v>
      </c>
      <c r="P3489" s="193" t="s">
        <v>731</v>
      </c>
      <c r="Q3489" s="193" t="s">
        <v>699</v>
      </c>
      <c r="R3489" s="172">
        <v>0</v>
      </c>
      <c r="S3489" s="172" t="s">
        <v>80</v>
      </c>
    </row>
    <row r="3490" spans="13:19" s="133" customFormat="1" ht="12.75" hidden="1" x14ac:dyDescent="0.25">
      <c r="M3490" s="172" t="str">
        <f t="shared" si="108"/>
        <v>nie ubiegam sięŚląskieRudnik_PL227</v>
      </c>
      <c r="N3490" s="172" t="s">
        <v>641</v>
      </c>
      <c r="O3490" s="192" t="str">
        <f t="shared" si="107"/>
        <v>Rudnik_PL227</v>
      </c>
      <c r="P3490" s="193" t="s">
        <v>733</v>
      </c>
      <c r="Q3490" s="193" t="s">
        <v>713</v>
      </c>
      <c r="R3490" s="172">
        <v>0</v>
      </c>
      <c r="S3490" s="172" t="s">
        <v>80</v>
      </c>
    </row>
    <row r="3491" spans="13:19" s="133" customFormat="1" ht="12.75" hidden="1" x14ac:dyDescent="0.25">
      <c r="M3491" s="172" t="str">
        <f t="shared" si="108"/>
        <v>nie ubiegam sięŚląskieRudziniec_PL229</v>
      </c>
      <c r="N3491" s="172" t="s">
        <v>641</v>
      </c>
      <c r="O3491" s="192" t="str">
        <f t="shared" si="107"/>
        <v>Rudziniec_PL229</v>
      </c>
      <c r="P3491" s="193" t="s">
        <v>732</v>
      </c>
      <c r="Q3491" s="193" t="s">
        <v>705</v>
      </c>
      <c r="R3491" s="172">
        <v>0</v>
      </c>
      <c r="S3491" s="172" t="s">
        <v>80</v>
      </c>
    </row>
    <row r="3492" spans="13:19" s="133" customFormat="1" ht="12.75" hidden="1" x14ac:dyDescent="0.25">
      <c r="M3492" s="172" t="str">
        <f t="shared" si="108"/>
        <v>nie ubiegam sięŚląskieSiewierz_PL22B</v>
      </c>
      <c r="N3492" s="172" t="s">
        <v>641</v>
      </c>
      <c r="O3492" s="192" t="str">
        <f t="shared" si="107"/>
        <v>Siewierz_PL22B</v>
      </c>
      <c r="P3492" s="193" t="s">
        <v>734</v>
      </c>
      <c r="Q3492" s="193" t="s">
        <v>717</v>
      </c>
      <c r="R3492" s="172">
        <v>0</v>
      </c>
      <c r="S3492" s="172" t="s">
        <v>80</v>
      </c>
    </row>
    <row r="3493" spans="13:19" s="133" customFormat="1" ht="12.75" hidden="1" x14ac:dyDescent="0.25">
      <c r="M3493" s="172" t="str">
        <f t="shared" si="108"/>
        <v>nie ubiegam sięŚląskieSośnicowice_PL229</v>
      </c>
      <c r="N3493" s="172" t="s">
        <v>641</v>
      </c>
      <c r="O3493" s="192" t="str">
        <f t="shared" si="107"/>
        <v>Sośnicowice_PL229</v>
      </c>
      <c r="P3493" s="193" t="s">
        <v>732</v>
      </c>
      <c r="Q3493" s="193" t="s">
        <v>706</v>
      </c>
      <c r="R3493" s="172">
        <v>0</v>
      </c>
      <c r="S3493" s="172" t="s">
        <v>80</v>
      </c>
    </row>
    <row r="3494" spans="13:19" s="133" customFormat="1" ht="12.75" hidden="1" x14ac:dyDescent="0.25">
      <c r="M3494" s="172" t="str">
        <f t="shared" si="108"/>
        <v>nie ubiegam sięŚląskieStarcza_PL224</v>
      </c>
      <c r="N3494" s="172" t="s">
        <v>641</v>
      </c>
      <c r="O3494" s="192" t="str">
        <f t="shared" si="107"/>
        <v>Starcza_PL224</v>
      </c>
      <c r="P3494" s="193" t="s">
        <v>731</v>
      </c>
      <c r="Q3494" s="193" t="s">
        <v>691</v>
      </c>
      <c r="R3494" s="172">
        <v>0</v>
      </c>
      <c r="S3494" s="172" t="s">
        <v>80</v>
      </c>
    </row>
    <row r="3495" spans="13:19" s="133" customFormat="1" ht="12.75" hidden="1" x14ac:dyDescent="0.25">
      <c r="M3495" s="172" t="str">
        <f t="shared" si="108"/>
        <v>nie ubiegam sięŚląskieStrumień_PL225</v>
      </c>
      <c r="N3495" s="172" t="s">
        <v>641</v>
      </c>
      <c r="O3495" s="192" t="str">
        <f t="shared" si="107"/>
        <v>Strumień_PL225</v>
      </c>
      <c r="P3495" s="193" t="s">
        <v>729</v>
      </c>
      <c r="Q3495" s="193" t="s">
        <v>659</v>
      </c>
      <c r="R3495" s="172">
        <v>0</v>
      </c>
      <c r="S3495" s="172" t="s">
        <v>80</v>
      </c>
    </row>
    <row r="3496" spans="13:19" s="133" customFormat="1" ht="12.75" hidden="1" x14ac:dyDescent="0.25">
      <c r="M3496" s="172" t="str">
        <f t="shared" si="108"/>
        <v>nie ubiegam sięŚląskieSzczekociny_PL22B</v>
      </c>
      <c r="N3496" s="172" t="s">
        <v>641</v>
      </c>
      <c r="O3496" s="192" t="str">
        <f t="shared" si="107"/>
        <v>Szczekociny_PL22B</v>
      </c>
      <c r="P3496" s="193" t="s">
        <v>734</v>
      </c>
      <c r="Q3496" s="193" t="s">
        <v>722</v>
      </c>
      <c r="R3496" s="172">
        <v>0</v>
      </c>
      <c r="S3496" s="172" t="s">
        <v>80</v>
      </c>
    </row>
    <row r="3497" spans="13:19" s="133" customFormat="1" ht="12.75" hidden="1" x14ac:dyDescent="0.25">
      <c r="M3497" s="172" t="str">
        <f t="shared" si="108"/>
        <v>nie ubiegam sięŚląskieŚlemień_PL225</v>
      </c>
      <c r="N3497" s="172" t="s">
        <v>641</v>
      </c>
      <c r="O3497" s="192" t="str">
        <f t="shared" si="107"/>
        <v>Ślemień_PL225</v>
      </c>
      <c r="P3497" s="193" t="s">
        <v>729</v>
      </c>
      <c r="Q3497" s="193" t="s">
        <v>664</v>
      </c>
      <c r="R3497" s="172">
        <v>0</v>
      </c>
      <c r="S3497" s="172" t="s">
        <v>80</v>
      </c>
    </row>
    <row r="3498" spans="13:19" s="133" customFormat="1" ht="12.75" hidden="1" x14ac:dyDescent="0.25">
      <c r="M3498" s="172" t="str">
        <f t="shared" si="108"/>
        <v>nie ubiegam sięŚląskieŚwinna_PL225</v>
      </c>
      <c r="N3498" s="172" t="s">
        <v>641</v>
      </c>
      <c r="O3498" s="192" t="str">
        <f t="shared" si="107"/>
        <v>Świnna_PL225</v>
      </c>
      <c r="P3498" s="193" t="s">
        <v>729</v>
      </c>
      <c r="Q3498" s="193" t="s">
        <v>665</v>
      </c>
      <c r="R3498" s="172">
        <v>0</v>
      </c>
      <c r="S3498" s="172" t="s">
        <v>80</v>
      </c>
    </row>
    <row r="3499" spans="13:19" s="133" customFormat="1" ht="12.75" hidden="1" x14ac:dyDescent="0.25">
      <c r="M3499" s="172" t="str">
        <f t="shared" si="108"/>
        <v>nie ubiegam sięŚląskieToszek_PL229</v>
      </c>
      <c r="N3499" s="172" t="s">
        <v>641</v>
      </c>
      <c r="O3499" s="192" t="str">
        <f t="shared" si="107"/>
        <v>Toszek_PL229</v>
      </c>
      <c r="P3499" s="193" t="s">
        <v>732</v>
      </c>
      <c r="Q3499" s="193" t="s">
        <v>707</v>
      </c>
      <c r="R3499" s="172">
        <v>0</v>
      </c>
      <c r="S3499" s="172" t="s">
        <v>80</v>
      </c>
    </row>
    <row r="3500" spans="13:19" s="133" customFormat="1" ht="12.75" hidden="1" x14ac:dyDescent="0.25">
      <c r="M3500" s="172" t="str">
        <f t="shared" si="108"/>
        <v>nie ubiegam sięŚląskieTworóg_PL228</v>
      </c>
      <c r="N3500" s="172" t="s">
        <v>641</v>
      </c>
      <c r="O3500" s="192" t="str">
        <f t="shared" si="107"/>
        <v>Tworóg_PL228</v>
      </c>
      <c r="P3500" s="193" t="s">
        <v>730</v>
      </c>
      <c r="Q3500" s="193" t="s">
        <v>677</v>
      </c>
      <c r="R3500" s="172">
        <v>0</v>
      </c>
      <c r="S3500" s="172" t="s">
        <v>80</v>
      </c>
    </row>
    <row r="3501" spans="13:19" s="133" customFormat="1" ht="12.75" hidden="1" x14ac:dyDescent="0.25">
      <c r="M3501" s="172" t="str">
        <f t="shared" si="108"/>
        <v>nie ubiegam sięŚląskieUjsoły_PL225</v>
      </c>
      <c r="N3501" s="172" t="s">
        <v>641</v>
      </c>
      <c r="O3501" s="192" t="str">
        <f t="shared" si="107"/>
        <v>Ujsoły_PL225</v>
      </c>
      <c r="P3501" s="193" t="s">
        <v>729</v>
      </c>
      <c r="Q3501" s="193" t="s">
        <v>666</v>
      </c>
      <c r="R3501" s="172">
        <v>0</v>
      </c>
      <c r="S3501" s="172" t="s">
        <v>80</v>
      </c>
    </row>
    <row r="3502" spans="13:19" s="133" customFormat="1" ht="12.75" hidden="1" x14ac:dyDescent="0.25">
      <c r="M3502" s="172" t="str">
        <f t="shared" si="108"/>
        <v>nie ubiegam sięŚląskieWielowieś_PL229</v>
      </c>
      <c r="N3502" s="172" t="s">
        <v>641</v>
      </c>
      <c r="O3502" s="192" t="str">
        <f t="shared" si="107"/>
        <v>Wielowieś_PL229</v>
      </c>
      <c r="P3502" s="193" t="s">
        <v>732</v>
      </c>
      <c r="Q3502" s="193" t="s">
        <v>708</v>
      </c>
      <c r="R3502" s="172">
        <v>0</v>
      </c>
      <c r="S3502" s="172" t="s">
        <v>80</v>
      </c>
    </row>
    <row r="3503" spans="13:19" s="133" customFormat="1" ht="12.75" hidden="1" x14ac:dyDescent="0.25">
      <c r="M3503" s="172" t="str">
        <f t="shared" si="108"/>
        <v>nie ubiegam sięŚląskieWilamowice_PL225</v>
      </c>
      <c r="N3503" s="172" t="s">
        <v>641</v>
      </c>
      <c r="O3503" s="192" t="str">
        <f t="shared" si="107"/>
        <v>Wilamowice_PL225</v>
      </c>
      <c r="P3503" s="193" t="s">
        <v>729</v>
      </c>
      <c r="Q3503" s="193" t="s">
        <v>655</v>
      </c>
      <c r="R3503" s="172">
        <v>0</v>
      </c>
      <c r="S3503" s="172" t="s">
        <v>80</v>
      </c>
    </row>
    <row r="3504" spans="13:19" s="133" customFormat="1" ht="12.75" hidden="1" x14ac:dyDescent="0.25">
      <c r="M3504" s="172" t="str">
        <f t="shared" si="108"/>
        <v>nie ubiegam sięŚląskieWłodowice_PL22B</v>
      </c>
      <c r="N3504" s="172" t="s">
        <v>641</v>
      </c>
      <c r="O3504" s="192" t="str">
        <f t="shared" si="107"/>
        <v>Włodowice_PL22B</v>
      </c>
      <c r="P3504" s="193" t="s">
        <v>734</v>
      </c>
      <c r="Q3504" s="193" t="s">
        <v>723</v>
      </c>
      <c r="R3504" s="172">
        <v>0</v>
      </c>
      <c r="S3504" s="172" t="s">
        <v>80</v>
      </c>
    </row>
    <row r="3505" spans="13:19" s="133" customFormat="1" ht="12.75" hidden="1" x14ac:dyDescent="0.25">
      <c r="M3505" s="172" t="str">
        <f t="shared" si="108"/>
        <v>nie ubiegam sięŚląskieWoźniki_PL228</v>
      </c>
      <c r="N3505" s="172" t="s">
        <v>641</v>
      </c>
      <c r="O3505" s="192" t="str">
        <f t="shared" si="107"/>
        <v>Woźniki_PL228</v>
      </c>
      <c r="P3505" s="193" t="s">
        <v>730</v>
      </c>
      <c r="Q3505" s="193" t="s">
        <v>673</v>
      </c>
      <c r="R3505" s="172">
        <v>0</v>
      </c>
      <c r="S3505" s="172" t="s">
        <v>80</v>
      </c>
    </row>
    <row r="3506" spans="13:19" s="133" customFormat="1" ht="12.75" hidden="1" x14ac:dyDescent="0.25">
      <c r="M3506" s="172" t="str">
        <f t="shared" si="108"/>
        <v>nie ubiegam sięŚląskieWręczyca Wielka_PL224</v>
      </c>
      <c r="N3506" s="172" t="s">
        <v>641</v>
      </c>
      <c r="O3506" s="192" t="str">
        <f t="shared" si="107"/>
        <v>Wręczyca Wielka_PL224</v>
      </c>
      <c r="P3506" s="193" t="s">
        <v>731</v>
      </c>
      <c r="Q3506" s="193" t="s">
        <v>700</v>
      </c>
      <c r="R3506" s="172">
        <v>0</v>
      </c>
      <c r="S3506" s="172" t="s">
        <v>80</v>
      </c>
    </row>
    <row r="3507" spans="13:19" s="133" customFormat="1" ht="12.75" hidden="1" x14ac:dyDescent="0.25">
      <c r="M3507" s="172" t="str">
        <f t="shared" si="108"/>
        <v>nie ubiegam sięŚląskieZbrosławice_PL228</v>
      </c>
      <c r="N3507" s="172" t="s">
        <v>641</v>
      </c>
      <c r="O3507" s="192" t="str">
        <f t="shared" si="107"/>
        <v>Zbrosławice_PL228</v>
      </c>
      <c r="P3507" s="193" t="s">
        <v>730</v>
      </c>
      <c r="Q3507" s="193" t="s">
        <v>678</v>
      </c>
      <c r="R3507" s="172">
        <v>0</v>
      </c>
      <c r="S3507" s="172" t="s">
        <v>80</v>
      </c>
    </row>
    <row r="3508" spans="13:19" s="133" customFormat="1" ht="12.75" hidden="1" x14ac:dyDescent="0.25">
      <c r="M3508" s="172" t="str">
        <f t="shared" si="108"/>
        <v>nie ubiegam sięŚląskieŻarki_PL224</v>
      </c>
      <c r="N3508" s="172" t="s">
        <v>641</v>
      </c>
      <c r="O3508" s="192" t="str">
        <f t="shared" si="107"/>
        <v>Żarki_PL224</v>
      </c>
      <c r="P3508" s="193" t="s">
        <v>731</v>
      </c>
      <c r="Q3508" s="193" t="s">
        <v>704</v>
      </c>
      <c r="R3508" s="172">
        <v>0</v>
      </c>
      <c r="S3508" s="172" t="s">
        <v>80</v>
      </c>
    </row>
    <row r="3509" spans="13:19" s="133" customFormat="1" ht="12.75" hidden="1" x14ac:dyDescent="0.25">
      <c r="M3509" s="172" t="str">
        <f t="shared" si="108"/>
        <v>nie ubiegam sięŚląskieŻarnowiec_PL22B</v>
      </c>
      <c r="N3509" s="172" t="s">
        <v>641</v>
      </c>
      <c r="O3509" s="192" t="str">
        <f t="shared" si="107"/>
        <v>Żarnowiec_PL22B</v>
      </c>
      <c r="P3509" s="193" t="s">
        <v>734</v>
      </c>
      <c r="Q3509" s="193" t="s">
        <v>724</v>
      </c>
      <c r="R3509" s="172">
        <v>0</v>
      </c>
      <c r="S3509" s="172" t="s">
        <v>80</v>
      </c>
    </row>
    <row r="3510" spans="13:19" s="133" customFormat="1" ht="12.75" hidden="1" x14ac:dyDescent="0.25">
      <c r="M3510" s="172" t="str">
        <f t="shared" si="108"/>
        <v>nie ubiegam sięŚwiętokrzyskieBaćkowice_PL332</v>
      </c>
      <c r="N3510" s="172" t="s">
        <v>1036</v>
      </c>
      <c r="O3510" s="192" t="str">
        <f t="shared" si="107"/>
        <v>Baćkowice_PL332</v>
      </c>
      <c r="P3510" s="193" t="s">
        <v>1123</v>
      </c>
      <c r="Q3510" s="193" t="s">
        <v>1090</v>
      </c>
      <c r="R3510" s="172">
        <v>0</v>
      </c>
      <c r="S3510" s="172" t="s">
        <v>80</v>
      </c>
    </row>
    <row r="3511" spans="13:19" s="133" customFormat="1" ht="12.75" hidden="1" x14ac:dyDescent="0.25">
      <c r="M3511" s="172" t="str">
        <f t="shared" si="108"/>
        <v>nie ubiegam sięŚwiętokrzyskieBałtów_PL331</v>
      </c>
      <c r="N3511" s="172" t="s">
        <v>1036</v>
      </c>
      <c r="O3511" s="192" t="str">
        <f t="shared" si="107"/>
        <v>Bałtów_PL331</v>
      </c>
      <c r="P3511" s="193" t="s">
        <v>1122</v>
      </c>
      <c r="Q3511" s="193" t="s">
        <v>1059</v>
      </c>
      <c r="R3511" s="172">
        <v>0</v>
      </c>
      <c r="S3511" s="172" t="s">
        <v>80</v>
      </c>
    </row>
    <row r="3512" spans="13:19" s="133" customFormat="1" ht="12.75" hidden="1" x14ac:dyDescent="0.25">
      <c r="M3512" s="172" t="str">
        <f t="shared" si="108"/>
        <v>nie ubiegam sięŚwiętokrzyskieBejsce_PL332</v>
      </c>
      <c r="N3512" s="172" t="s">
        <v>1036</v>
      </c>
      <c r="O3512" s="192" t="str">
        <f t="shared" si="107"/>
        <v>Bejsce_PL332</v>
      </c>
      <c r="P3512" s="193" t="s">
        <v>1123</v>
      </c>
      <c r="Q3512" s="193" t="s">
        <v>1086</v>
      </c>
      <c r="R3512" s="172">
        <v>0</v>
      </c>
      <c r="S3512" s="172" t="s">
        <v>80</v>
      </c>
    </row>
    <row r="3513" spans="13:19" s="133" customFormat="1" ht="12.75" hidden="1" x14ac:dyDescent="0.25">
      <c r="M3513" s="172" t="str">
        <f t="shared" si="108"/>
        <v>nie ubiegam sięŚwiętokrzyskieBieliny_PL331</v>
      </c>
      <c r="N3513" s="172" t="s">
        <v>1036</v>
      </c>
      <c r="O3513" s="192" t="str">
        <f t="shared" si="107"/>
        <v>Bieliny_PL331</v>
      </c>
      <c r="P3513" s="193" t="s">
        <v>1122</v>
      </c>
      <c r="Q3513" s="193" t="s">
        <v>1037</v>
      </c>
      <c r="R3513" s="172">
        <v>0</v>
      </c>
      <c r="S3513" s="172" t="s">
        <v>80</v>
      </c>
    </row>
    <row r="3514" spans="13:19" s="133" customFormat="1" ht="12.75" hidden="1" x14ac:dyDescent="0.25">
      <c r="M3514" s="172" t="str">
        <f t="shared" si="108"/>
        <v>nie ubiegam sięŚwiętokrzyskieBliżyn_PL331</v>
      </c>
      <c r="N3514" s="172" t="s">
        <v>1036</v>
      </c>
      <c r="O3514" s="192" t="str">
        <f t="shared" si="107"/>
        <v>Bliżyn_PL331</v>
      </c>
      <c r="P3514" s="193" t="s">
        <v>1122</v>
      </c>
      <c r="Q3514" s="193" t="s">
        <v>1063</v>
      </c>
      <c r="R3514" s="172">
        <v>0</v>
      </c>
      <c r="S3514" s="172" t="s">
        <v>80</v>
      </c>
    </row>
    <row r="3515" spans="13:19" s="133" customFormat="1" ht="12.75" hidden="1" x14ac:dyDescent="0.25">
      <c r="M3515" s="172" t="str">
        <f t="shared" si="108"/>
        <v>nie ubiegam sięŚwiętokrzyskieBodzentyn_PL331</v>
      </c>
      <c r="N3515" s="172" t="s">
        <v>1036</v>
      </c>
      <c r="O3515" s="192" t="str">
        <f t="shared" si="107"/>
        <v>Bodzentyn_PL331</v>
      </c>
      <c r="P3515" s="193" t="s">
        <v>1122</v>
      </c>
      <c r="Q3515" s="193" t="s">
        <v>1038</v>
      </c>
      <c r="R3515" s="172">
        <v>0</v>
      </c>
      <c r="S3515" s="172" t="s">
        <v>80</v>
      </c>
    </row>
    <row r="3516" spans="13:19" s="133" customFormat="1" ht="12.75" hidden="1" x14ac:dyDescent="0.25">
      <c r="M3516" s="172" t="str">
        <f t="shared" si="108"/>
        <v>nie ubiegam sięŚwiętokrzyskieBogoria_PL332</v>
      </c>
      <c r="N3516" s="172" t="s">
        <v>1036</v>
      </c>
      <c r="O3516" s="192" t="str">
        <f t="shared" si="107"/>
        <v>Bogoria_PL332</v>
      </c>
      <c r="P3516" s="193" t="s">
        <v>1123</v>
      </c>
      <c r="Q3516" s="193" t="s">
        <v>1110</v>
      </c>
      <c r="R3516" s="172">
        <v>0</v>
      </c>
      <c r="S3516" s="172" t="s">
        <v>80</v>
      </c>
    </row>
    <row r="3517" spans="13:19" s="133" customFormat="1" ht="12.75" hidden="1" x14ac:dyDescent="0.25">
      <c r="M3517" s="172" t="str">
        <f t="shared" si="108"/>
        <v>nie ubiegam sięŚwiętokrzyskieBrody_PL331</v>
      </c>
      <c r="N3517" s="172" t="s">
        <v>1036</v>
      </c>
      <c r="O3517" s="192" t="str">
        <f t="shared" si="107"/>
        <v>Brody_PL331</v>
      </c>
      <c r="P3517" s="193" t="s">
        <v>1122</v>
      </c>
      <c r="Q3517" s="193" t="s">
        <v>1066</v>
      </c>
      <c r="R3517" s="172">
        <v>0</v>
      </c>
      <c r="S3517" s="172" t="s">
        <v>80</v>
      </c>
    </row>
    <row r="3518" spans="13:19" s="133" customFormat="1" ht="12.75" hidden="1" x14ac:dyDescent="0.25">
      <c r="M3518" s="172" t="str">
        <f t="shared" si="108"/>
        <v>nie ubiegam sięŚwiętokrzyskieBusko-Zdrój_PL332</v>
      </c>
      <c r="N3518" s="172" t="s">
        <v>1036</v>
      </c>
      <c r="O3518" s="192" t="str">
        <f t="shared" si="107"/>
        <v>Busko-Zdrój_PL332</v>
      </c>
      <c r="P3518" s="193" t="s">
        <v>1123</v>
      </c>
      <c r="Q3518" s="193" t="s">
        <v>1069</v>
      </c>
      <c r="R3518" s="172">
        <v>0</v>
      </c>
      <c r="S3518" s="172" t="s">
        <v>80</v>
      </c>
    </row>
    <row r="3519" spans="13:19" s="133" customFormat="1" ht="12.75" hidden="1" x14ac:dyDescent="0.25">
      <c r="M3519" s="172" t="str">
        <f t="shared" si="108"/>
        <v>nie ubiegam sięŚwiętokrzyskieChęciny_PL331</v>
      </c>
      <c r="N3519" s="172" t="s">
        <v>1036</v>
      </c>
      <c r="O3519" s="192" t="str">
        <f t="shared" si="107"/>
        <v>Chęciny_PL331</v>
      </c>
      <c r="P3519" s="193" t="s">
        <v>1122</v>
      </c>
      <c r="Q3519" s="193" t="s">
        <v>1039</v>
      </c>
      <c r="R3519" s="172">
        <v>0</v>
      </c>
      <c r="S3519" s="172" t="s">
        <v>80</v>
      </c>
    </row>
    <row r="3520" spans="13:19" s="133" customFormat="1" ht="12.75" hidden="1" x14ac:dyDescent="0.25">
      <c r="M3520" s="172" t="str">
        <f t="shared" si="108"/>
        <v>nie ubiegam sięŚwiętokrzyskieChmielnik_PL331</v>
      </c>
      <c r="N3520" s="172" t="s">
        <v>1036</v>
      </c>
      <c r="O3520" s="192" t="str">
        <f t="shared" si="107"/>
        <v>Chmielnik_PL331</v>
      </c>
      <c r="P3520" s="193" t="s">
        <v>1122</v>
      </c>
      <c r="Q3520" s="193" t="s">
        <v>995</v>
      </c>
      <c r="R3520" s="172">
        <v>0</v>
      </c>
      <c r="S3520" s="172" t="s">
        <v>80</v>
      </c>
    </row>
    <row r="3521" spans="13:19" s="133" customFormat="1" ht="12.75" hidden="1" x14ac:dyDescent="0.25">
      <c r="M3521" s="172" t="str">
        <f t="shared" si="108"/>
        <v>nie ubiegam sięŚwiętokrzyskieCzarnocin_PL332</v>
      </c>
      <c r="N3521" s="172" t="s">
        <v>1036</v>
      </c>
      <c r="O3521" s="192" t="str">
        <f t="shared" si="107"/>
        <v>Czarnocin_PL332</v>
      </c>
      <c r="P3521" s="193" t="s">
        <v>1123</v>
      </c>
      <c r="Q3521" s="193" t="s">
        <v>160</v>
      </c>
      <c r="R3521" s="172">
        <v>0</v>
      </c>
      <c r="S3521" s="172" t="s">
        <v>80</v>
      </c>
    </row>
    <row r="3522" spans="13:19" s="133" customFormat="1" ht="12.75" hidden="1" x14ac:dyDescent="0.25">
      <c r="M3522" s="172" t="str">
        <f t="shared" si="108"/>
        <v>nie ubiegam sięŚwiętokrzyskieĆmielów_PL331</v>
      </c>
      <c r="N3522" s="172" t="s">
        <v>1036</v>
      </c>
      <c r="O3522" s="192" t="str">
        <f t="shared" si="107"/>
        <v>Ćmielów_PL331</v>
      </c>
      <c r="P3522" s="193" t="s">
        <v>1122</v>
      </c>
      <c r="Q3522" s="193" t="s">
        <v>1060</v>
      </c>
      <c r="R3522" s="172">
        <v>0</v>
      </c>
      <c r="S3522" s="172" t="s">
        <v>80</v>
      </c>
    </row>
    <row r="3523" spans="13:19" s="133" customFormat="1" ht="12.75" hidden="1" x14ac:dyDescent="0.25">
      <c r="M3523" s="172" t="str">
        <f t="shared" si="108"/>
        <v>nie ubiegam sięŚwiętokrzyskieDaleszyce_PL331</v>
      </c>
      <c r="N3523" s="172" t="s">
        <v>1036</v>
      </c>
      <c r="O3523" s="192" t="str">
        <f t="shared" si="107"/>
        <v>Daleszyce_PL331</v>
      </c>
      <c r="P3523" s="193" t="s">
        <v>1122</v>
      </c>
      <c r="Q3523" s="193" t="s">
        <v>1040</v>
      </c>
      <c r="R3523" s="172">
        <v>0</v>
      </c>
      <c r="S3523" s="172" t="s">
        <v>80</v>
      </c>
    </row>
    <row r="3524" spans="13:19" s="133" customFormat="1" ht="12.75" hidden="1" x14ac:dyDescent="0.25">
      <c r="M3524" s="172" t="str">
        <f t="shared" si="108"/>
        <v>nie ubiegam sięŚwiętokrzyskieDwikozy_PL332</v>
      </c>
      <c r="N3524" s="172" t="s">
        <v>1036</v>
      </c>
      <c r="O3524" s="192" t="str">
        <f t="shared" si="107"/>
        <v>Dwikozy_PL332</v>
      </c>
      <c r="P3524" s="193" t="s">
        <v>1123</v>
      </c>
      <c r="Q3524" s="193" t="s">
        <v>1102</v>
      </c>
      <c r="R3524" s="172">
        <v>0</v>
      </c>
      <c r="S3524" s="172" t="s">
        <v>80</v>
      </c>
    </row>
    <row r="3525" spans="13:19" s="133" customFormat="1" ht="12.75" hidden="1" x14ac:dyDescent="0.25">
      <c r="M3525" s="172" t="str">
        <f t="shared" si="108"/>
        <v>nie ubiegam sięŚwiętokrzyskieDziałoszyce_PL332</v>
      </c>
      <c r="N3525" s="172" t="s">
        <v>1036</v>
      </c>
      <c r="O3525" s="192" t="str">
        <f t="shared" ref="O3525:O3588" si="109">Q3525&amp;P3525</f>
        <v>Działoszyce_PL332</v>
      </c>
      <c r="P3525" s="193" t="s">
        <v>1123</v>
      </c>
      <c r="Q3525" s="193" t="s">
        <v>1097</v>
      </c>
      <c r="R3525" s="172">
        <v>0</v>
      </c>
      <c r="S3525" s="172" t="s">
        <v>80</v>
      </c>
    </row>
    <row r="3526" spans="13:19" s="133" customFormat="1" ht="12.75" hidden="1" x14ac:dyDescent="0.25">
      <c r="M3526" s="172" t="str">
        <f t="shared" ref="M3526:M3589" si="110">S3526&amp;N3526&amp;O3526</f>
        <v>nie ubiegam sięŚwiętokrzyskieFałków_PL331</v>
      </c>
      <c r="N3526" s="172" t="s">
        <v>1036</v>
      </c>
      <c r="O3526" s="192" t="str">
        <f t="shared" si="109"/>
        <v>Fałków_PL331</v>
      </c>
      <c r="P3526" s="193" t="s">
        <v>1122</v>
      </c>
      <c r="Q3526" s="193" t="s">
        <v>1052</v>
      </c>
      <c r="R3526" s="172">
        <v>0</v>
      </c>
      <c r="S3526" s="172" t="s">
        <v>80</v>
      </c>
    </row>
    <row r="3527" spans="13:19" s="133" customFormat="1" ht="12.75" hidden="1" x14ac:dyDescent="0.25">
      <c r="M3527" s="172" t="str">
        <f t="shared" si="110"/>
        <v>nie ubiegam sięŚwiętokrzyskieGnojno_PL332</v>
      </c>
      <c r="N3527" s="172" t="s">
        <v>1036</v>
      </c>
      <c r="O3527" s="192" t="str">
        <f t="shared" si="109"/>
        <v>Gnojno_PL332</v>
      </c>
      <c r="P3527" s="193" t="s">
        <v>1123</v>
      </c>
      <c r="Q3527" s="193" t="s">
        <v>1070</v>
      </c>
      <c r="R3527" s="172">
        <v>0</v>
      </c>
      <c r="S3527" s="172" t="s">
        <v>80</v>
      </c>
    </row>
    <row r="3528" spans="13:19" s="133" customFormat="1" ht="12.75" hidden="1" x14ac:dyDescent="0.25">
      <c r="M3528" s="172" t="str">
        <f t="shared" si="110"/>
        <v>nie ubiegam sięŚwiętokrzyskieGowarczów_PL331</v>
      </c>
      <c r="N3528" s="172" t="s">
        <v>1036</v>
      </c>
      <c r="O3528" s="192" t="str">
        <f t="shared" si="109"/>
        <v>Gowarczów_PL331</v>
      </c>
      <c r="P3528" s="193" t="s">
        <v>1122</v>
      </c>
      <c r="Q3528" s="193" t="s">
        <v>1053</v>
      </c>
      <c r="R3528" s="172">
        <v>0</v>
      </c>
      <c r="S3528" s="172" t="s">
        <v>80</v>
      </c>
    </row>
    <row r="3529" spans="13:19" s="133" customFormat="1" ht="12.75" hidden="1" x14ac:dyDescent="0.25">
      <c r="M3529" s="172" t="str">
        <f t="shared" si="110"/>
        <v>nie ubiegam sięŚwiętokrzyskieGórno_PL331</v>
      </c>
      <c r="N3529" s="172" t="s">
        <v>1036</v>
      </c>
      <c r="O3529" s="192" t="str">
        <f t="shared" si="109"/>
        <v>Górno_PL331</v>
      </c>
      <c r="P3529" s="193" t="s">
        <v>1122</v>
      </c>
      <c r="Q3529" s="193" t="s">
        <v>1041</v>
      </c>
      <c r="R3529" s="172">
        <v>0</v>
      </c>
      <c r="S3529" s="172" t="s">
        <v>80</v>
      </c>
    </row>
    <row r="3530" spans="13:19" s="133" customFormat="1" ht="12.75" hidden="1" x14ac:dyDescent="0.25">
      <c r="M3530" s="172" t="str">
        <f t="shared" si="110"/>
        <v>nie ubiegam sięŚwiętokrzyskieImielno_PL332</v>
      </c>
      <c r="N3530" s="172" t="s">
        <v>1036</v>
      </c>
      <c r="O3530" s="192" t="str">
        <f t="shared" si="109"/>
        <v>Imielno_PL332</v>
      </c>
      <c r="P3530" s="193" t="s">
        <v>1123</v>
      </c>
      <c r="Q3530" s="193" t="s">
        <v>1077</v>
      </c>
      <c r="R3530" s="172">
        <v>0</v>
      </c>
      <c r="S3530" s="172" t="s">
        <v>80</v>
      </c>
    </row>
    <row r="3531" spans="13:19" s="133" customFormat="1" ht="12.75" hidden="1" x14ac:dyDescent="0.25">
      <c r="M3531" s="172" t="str">
        <f t="shared" si="110"/>
        <v>nie ubiegam sięŚwiętokrzyskieIwaniska_PL332</v>
      </c>
      <c r="N3531" s="172" t="s">
        <v>1036</v>
      </c>
      <c r="O3531" s="192" t="str">
        <f t="shared" si="109"/>
        <v>Iwaniska_PL332</v>
      </c>
      <c r="P3531" s="193" t="s">
        <v>1123</v>
      </c>
      <c r="Q3531" s="193" t="s">
        <v>1091</v>
      </c>
      <c r="R3531" s="172">
        <v>0</v>
      </c>
      <c r="S3531" s="172" t="s">
        <v>80</v>
      </c>
    </row>
    <row r="3532" spans="13:19" s="133" customFormat="1" ht="12.75" hidden="1" x14ac:dyDescent="0.25">
      <c r="M3532" s="172" t="str">
        <f t="shared" si="110"/>
        <v>nie ubiegam sięŚwiętokrzyskieJędrzejów_PL332</v>
      </c>
      <c r="N3532" s="172" t="s">
        <v>1036</v>
      </c>
      <c r="O3532" s="192" t="str">
        <f t="shared" si="109"/>
        <v>Jędrzejów_PL332</v>
      </c>
      <c r="P3532" s="193" t="s">
        <v>1123</v>
      </c>
      <c r="Q3532" s="193" t="s">
        <v>1078</v>
      </c>
      <c r="R3532" s="172">
        <v>0</v>
      </c>
      <c r="S3532" s="172" t="s">
        <v>80</v>
      </c>
    </row>
    <row r="3533" spans="13:19" s="133" customFormat="1" ht="12.75" hidden="1" x14ac:dyDescent="0.25">
      <c r="M3533" s="172" t="str">
        <f t="shared" si="110"/>
        <v>nie ubiegam sięŚwiętokrzyskieKazimierza Wielka_PL332</v>
      </c>
      <c r="N3533" s="172" t="s">
        <v>1036</v>
      </c>
      <c r="O3533" s="192" t="str">
        <f t="shared" si="109"/>
        <v>Kazimierza Wielka_PL332</v>
      </c>
      <c r="P3533" s="193" t="s">
        <v>1123</v>
      </c>
      <c r="Q3533" s="193" t="s">
        <v>1087</v>
      </c>
      <c r="R3533" s="172">
        <v>0</v>
      </c>
      <c r="S3533" s="172" t="s">
        <v>80</v>
      </c>
    </row>
    <row r="3534" spans="13:19" s="133" customFormat="1" ht="12.75" hidden="1" x14ac:dyDescent="0.25">
      <c r="M3534" s="172" t="str">
        <f t="shared" si="110"/>
        <v>nie ubiegam sięŚwiętokrzyskieKije_PL332</v>
      </c>
      <c r="N3534" s="172" t="s">
        <v>1036</v>
      </c>
      <c r="O3534" s="192" t="str">
        <f t="shared" si="109"/>
        <v>Kije_PL332</v>
      </c>
      <c r="P3534" s="193" t="s">
        <v>1123</v>
      </c>
      <c r="Q3534" s="193" t="s">
        <v>1098</v>
      </c>
      <c r="R3534" s="172">
        <v>0</v>
      </c>
      <c r="S3534" s="172" t="s">
        <v>80</v>
      </c>
    </row>
    <row r="3535" spans="13:19" s="133" customFormat="1" ht="12.75" hidden="1" x14ac:dyDescent="0.25">
      <c r="M3535" s="172" t="str">
        <f t="shared" si="110"/>
        <v>nie ubiegam sięŚwiętokrzyskieKlimontów_PL332</v>
      </c>
      <c r="N3535" s="172" t="s">
        <v>1036</v>
      </c>
      <c r="O3535" s="192" t="str">
        <f t="shared" si="109"/>
        <v>Klimontów_PL332</v>
      </c>
      <c r="P3535" s="193" t="s">
        <v>1123</v>
      </c>
      <c r="Q3535" s="193" t="s">
        <v>1103</v>
      </c>
      <c r="R3535" s="172">
        <v>0</v>
      </c>
      <c r="S3535" s="172" t="s">
        <v>80</v>
      </c>
    </row>
    <row r="3536" spans="13:19" s="133" customFormat="1" ht="12.75" hidden="1" x14ac:dyDescent="0.25">
      <c r="M3536" s="172" t="str">
        <f t="shared" si="110"/>
        <v>nie ubiegam sięŚwiętokrzyskieKluczewsko_PL332</v>
      </c>
      <c r="N3536" s="172" t="s">
        <v>1036</v>
      </c>
      <c r="O3536" s="192" t="str">
        <f t="shared" si="109"/>
        <v>Kluczewsko_PL332</v>
      </c>
      <c r="P3536" s="193" t="s">
        <v>1123</v>
      </c>
      <c r="Q3536" s="193" t="s">
        <v>1116</v>
      </c>
      <c r="R3536" s="172">
        <v>0</v>
      </c>
      <c r="S3536" s="172" t="s">
        <v>80</v>
      </c>
    </row>
    <row r="3537" spans="13:19" s="133" customFormat="1" ht="12.75" hidden="1" x14ac:dyDescent="0.25">
      <c r="M3537" s="172" t="str">
        <f t="shared" si="110"/>
        <v>nie ubiegam sięŚwiętokrzyskieKoprzywnica_PL332</v>
      </c>
      <c r="N3537" s="172" t="s">
        <v>1036</v>
      </c>
      <c r="O3537" s="192" t="str">
        <f t="shared" si="109"/>
        <v>Koprzywnica_PL332</v>
      </c>
      <c r="P3537" s="193" t="s">
        <v>1123</v>
      </c>
      <c r="Q3537" s="193" t="s">
        <v>1104</v>
      </c>
      <c r="R3537" s="172">
        <v>0</v>
      </c>
      <c r="S3537" s="172" t="s">
        <v>80</v>
      </c>
    </row>
    <row r="3538" spans="13:19" s="133" customFormat="1" ht="12.75" hidden="1" x14ac:dyDescent="0.25">
      <c r="M3538" s="172" t="str">
        <f t="shared" si="110"/>
        <v>nie ubiegam sięŚwiętokrzyskieKrasocin_PL332</v>
      </c>
      <c r="N3538" s="172" t="s">
        <v>1036</v>
      </c>
      <c r="O3538" s="192" t="str">
        <f t="shared" si="109"/>
        <v>Krasocin_PL332</v>
      </c>
      <c r="P3538" s="193" t="s">
        <v>1123</v>
      </c>
      <c r="Q3538" s="193" t="s">
        <v>1117</v>
      </c>
      <c r="R3538" s="172">
        <v>0</v>
      </c>
      <c r="S3538" s="172" t="s">
        <v>80</v>
      </c>
    </row>
    <row r="3539" spans="13:19" s="133" customFormat="1" ht="12.75" hidden="1" x14ac:dyDescent="0.25">
      <c r="M3539" s="172" t="str">
        <f t="shared" si="110"/>
        <v>nie ubiegam sięŚwiętokrzyskieKunów_PL331</v>
      </c>
      <c r="N3539" s="172" t="s">
        <v>1036</v>
      </c>
      <c r="O3539" s="192" t="str">
        <f t="shared" si="109"/>
        <v>Kunów_PL331</v>
      </c>
      <c r="P3539" s="193" t="s">
        <v>1122</v>
      </c>
      <c r="Q3539" s="193" t="s">
        <v>1061</v>
      </c>
      <c r="R3539" s="172">
        <v>0</v>
      </c>
      <c r="S3539" s="172" t="s">
        <v>80</v>
      </c>
    </row>
    <row r="3540" spans="13:19" s="133" customFormat="1" ht="12.75" hidden="1" x14ac:dyDescent="0.25">
      <c r="M3540" s="172" t="str">
        <f t="shared" si="110"/>
        <v>nie ubiegam sięŚwiętokrzyskieLipnik_PL332</v>
      </c>
      <c r="N3540" s="172" t="s">
        <v>1036</v>
      </c>
      <c r="O3540" s="192" t="str">
        <f t="shared" si="109"/>
        <v>Lipnik_PL332</v>
      </c>
      <c r="P3540" s="193" t="s">
        <v>1123</v>
      </c>
      <c r="Q3540" s="193" t="s">
        <v>1092</v>
      </c>
      <c r="R3540" s="172">
        <v>0</v>
      </c>
      <c r="S3540" s="172" t="s">
        <v>80</v>
      </c>
    </row>
    <row r="3541" spans="13:19" s="133" customFormat="1" ht="12.75" hidden="1" x14ac:dyDescent="0.25">
      <c r="M3541" s="172" t="str">
        <f t="shared" si="110"/>
        <v>nie ubiegam sięŚwiętokrzyskieŁagów_PL331</v>
      </c>
      <c r="N3541" s="172" t="s">
        <v>1036</v>
      </c>
      <c r="O3541" s="192" t="str">
        <f t="shared" si="109"/>
        <v>Łagów_PL331</v>
      </c>
      <c r="P3541" s="193" t="s">
        <v>1122</v>
      </c>
      <c r="Q3541" s="193" t="s">
        <v>1042</v>
      </c>
      <c r="R3541" s="172">
        <v>0</v>
      </c>
      <c r="S3541" s="172" t="s">
        <v>80</v>
      </c>
    </row>
    <row r="3542" spans="13:19" s="133" customFormat="1" ht="12.75" hidden="1" x14ac:dyDescent="0.25">
      <c r="M3542" s="172" t="str">
        <f t="shared" si="110"/>
        <v>nie ubiegam sięŚwiętokrzyskieŁączna_PL331</v>
      </c>
      <c r="N3542" s="172" t="s">
        <v>1036</v>
      </c>
      <c r="O3542" s="192" t="str">
        <f t="shared" si="109"/>
        <v>Łączna_PL331</v>
      </c>
      <c r="P3542" s="193" t="s">
        <v>1122</v>
      </c>
      <c r="Q3542" s="193" t="s">
        <v>1064</v>
      </c>
      <c r="R3542" s="172">
        <v>0</v>
      </c>
      <c r="S3542" s="172" t="s">
        <v>80</v>
      </c>
    </row>
    <row r="3543" spans="13:19" s="133" customFormat="1" ht="12.75" hidden="1" x14ac:dyDescent="0.25">
      <c r="M3543" s="172" t="str">
        <f t="shared" si="110"/>
        <v>nie ubiegam sięŚwiętokrzyskieŁoniów_PL332</v>
      </c>
      <c r="N3543" s="172" t="s">
        <v>1036</v>
      </c>
      <c r="O3543" s="192" t="str">
        <f t="shared" si="109"/>
        <v>Łoniów_PL332</v>
      </c>
      <c r="P3543" s="193" t="s">
        <v>1123</v>
      </c>
      <c r="Q3543" s="193" t="s">
        <v>1105</v>
      </c>
      <c r="R3543" s="172">
        <v>0</v>
      </c>
      <c r="S3543" s="172" t="s">
        <v>80</v>
      </c>
    </row>
    <row r="3544" spans="13:19" s="133" customFormat="1" ht="12.75" hidden="1" x14ac:dyDescent="0.25">
      <c r="M3544" s="172" t="str">
        <f t="shared" si="110"/>
        <v>nie ubiegam sięŚwiętokrzyskieŁopuszno_PL331</v>
      </c>
      <c r="N3544" s="172" t="s">
        <v>1036</v>
      </c>
      <c r="O3544" s="192" t="str">
        <f t="shared" si="109"/>
        <v>Łopuszno_PL331</v>
      </c>
      <c r="P3544" s="193" t="s">
        <v>1122</v>
      </c>
      <c r="Q3544" s="193" t="s">
        <v>1043</v>
      </c>
      <c r="R3544" s="172">
        <v>0</v>
      </c>
      <c r="S3544" s="172" t="s">
        <v>80</v>
      </c>
    </row>
    <row r="3545" spans="13:19" s="133" customFormat="1" ht="12.75" hidden="1" x14ac:dyDescent="0.25">
      <c r="M3545" s="172" t="str">
        <f t="shared" si="110"/>
        <v>nie ubiegam sięŚwiętokrzyskieŁubnice_PL332</v>
      </c>
      <c r="N3545" s="172" t="s">
        <v>1036</v>
      </c>
      <c r="O3545" s="192" t="str">
        <f t="shared" si="109"/>
        <v>Łubnice_PL332</v>
      </c>
      <c r="P3545" s="193" t="s">
        <v>1123</v>
      </c>
      <c r="Q3545" s="193" t="s">
        <v>233</v>
      </c>
      <c r="R3545" s="172">
        <v>0</v>
      </c>
      <c r="S3545" s="172" t="s">
        <v>80</v>
      </c>
    </row>
    <row r="3546" spans="13:19" s="133" customFormat="1" ht="12.75" hidden="1" x14ac:dyDescent="0.25">
      <c r="M3546" s="172" t="str">
        <f t="shared" si="110"/>
        <v>nie ubiegam sięŚwiętokrzyskieMałogoszcz_PL332</v>
      </c>
      <c r="N3546" s="172" t="s">
        <v>1036</v>
      </c>
      <c r="O3546" s="192" t="str">
        <f t="shared" si="109"/>
        <v>Małogoszcz_PL332</v>
      </c>
      <c r="P3546" s="193" t="s">
        <v>1123</v>
      </c>
      <c r="Q3546" s="193" t="s">
        <v>1079</v>
      </c>
      <c r="R3546" s="172">
        <v>0</v>
      </c>
      <c r="S3546" s="172" t="s">
        <v>80</v>
      </c>
    </row>
    <row r="3547" spans="13:19" s="133" customFormat="1" ht="12.75" hidden="1" x14ac:dyDescent="0.25">
      <c r="M3547" s="172" t="str">
        <f t="shared" si="110"/>
        <v>nie ubiegam sięŚwiętokrzyskieMichałów_PL332</v>
      </c>
      <c r="N3547" s="172" t="s">
        <v>1036</v>
      </c>
      <c r="O3547" s="192" t="str">
        <f t="shared" si="109"/>
        <v>Michałów_PL332</v>
      </c>
      <c r="P3547" s="193" t="s">
        <v>1123</v>
      </c>
      <c r="Q3547" s="193" t="s">
        <v>1099</v>
      </c>
      <c r="R3547" s="172">
        <v>0</v>
      </c>
      <c r="S3547" s="172" t="s">
        <v>80</v>
      </c>
    </row>
    <row r="3548" spans="13:19" s="133" customFormat="1" ht="12.75" hidden="1" x14ac:dyDescent="0.25">
      <c r="M3548" s="172" t="str">
        <f t="shared" si="110"/>
        <v>nie ubiegam sięŚwiętokrzyskieMiedziana Góra_PL331</v>
      </c>
      <c r="N3548" s="172" t="s">
        <v>1036</v>
      </c>
      <c r="O3548" s="192" t="str">
        <f t="shared" si="109"/>
        <v>Miedziana Góra_PL331</v>
      </c>
      <c r="P3548" s="193" t="s">
        <v>1122</v>
      </c>
      <c r="Q3548" s="193" t="s">
        <v>1044</v>
      </c>
      <c r="R3548" s="172">
        <v>0</v>
      </c>
      <c r="S3548" s="172" t="s">
        <v>80</v>
      </c>
    </row>
    <row r="3549" spans="13:19" s="133" customFormat="1" ht="12.75" hidden="1" x14ac:dyDescent="0.25">
      <c r="M3549" s="172" t="str">
        <f t="shared" si="110"/>
        <v>nie ubiegam sięŚwiętokrzyskieMirzec_PL331</v>
      </c>
      <c r="N3549" s="172" t="s">
        <v>1036</v>
      </c>
      <c r="O3549" s="192" t="str">
        <f t="shared" si="109"/>
        <v>Mirzec_PL331</v>
      </c>
      <c r="P3549" s="193" t="s">
        <v>1122</v>
      </c>
      <c r="Q3549" s="193" t="s">
        <v>1067</v>
      </c>
      <c r="R3549" s="172">
        <v>0</v>
      </c>
      <c r="S3549" s="172" t="s">
        <v>80</v>
      </c>
    </row>
    <row r="3550" spans="13:19" s="133" customFormat="1" ht="12.75" hidden="1" x14ac:dyDescent="0.25">
      <c r="M3550" s="172" t="str">
        <f t="shared" si="110"/>
        <v>nie ubiegam sięŚwiętokrzyskieMniów_PL331</v>
      </c>
      <c r="N3550" s="172" t="s">
        <v>1036</v>
      </c>
      <c r="O3550" s="192" t="str">
        <f t="shared" si="109"/>
        <v>Mniów_PL331</v>
      </c>
      <c r="P3550" s="193" t="s">
        <v>1122</v>
      </c>
      <c r="Q3550" s="193" t="s">
        <v>1045</v>
      </c>
      <c r="R3550" s="172">
        <v>0</v>
      </c>
      <c r="S3550" s="172" t="s">
        <v>80</v>
      </c>
    </row>
    <row r="3551" spans="13:19" s="133" customFormat="1" ht="12.75" hidden="1" x14ac:dyDescent="0.25">
      <c r="M3551" s="172" t="str">
        <f t="shared" si="110"/>
        <v>nie ubiegam sięŚwiętokrzyskieMorawica_PL331</v>
      </c>
      <c r="N3551" s="172" t="s">
        <v>1036</v>
      </c>
      <c r="O3551" s="192" t="str">
        <f t="shared" si="109"/>
        <v>Morawica_PL331</v>
      </c>
      <c r="P3551" s="193" t="s">
        <v>1122</v>
      </c>
      <c r="Q3551" s="193" t="s">
        <v>1046</v>
      </c>
      <c r="R3551" s="172">
        <v>0</v>
      </c>
      <c r="S3551" s="172" t="s">
        <v>80</v>
      </c>
    </row>
    <row r="3552" spans="13:19" s="133" customFormat="1" ht="12.75" hidden="1" x14ac:dyDescent="0.25">
      <c r="M3552" s="172" t="str">
        <f t="shared" si="110"/>
        <v>nie ubiegam sięŚwiętokrzyskieMoskorzew_PL332</v>
      </c>
      <c r="N3552" s="172" t="s">
        <v>1036</v>
      </c>
      <c r="O3552" s="192" t="str">
        <f t="shared" si="109"/>
        <v>Moskorzew_PL332</v>
      </c>
      <c r="P3552" s="193" t="s">
        <v>1123</v>
      </c>
      <c r="Q3552" s="193" t="s">
        <v>1118</v>
      </c>
      <c r="R3552" s="172">
        <v>0</v>
      </c>
      <c r="S3552" s="172" t="s">
        <v>80</v>
      </c>
    </row>
    <row r="3553" spans="13:19" s="133" customFormat="1" ht="12.75" hidden="1" x14ac:dyDescent="0.25">
      <c r="M3553" s="172" t="str">
        <f t="shared" si="110"/>
        <v>nie ubiegam sięŚwiętokrzyskieNagłowice_PL332</v>
      </c>
      <c r="N3553" s="172" t="s">
        <v>1036</v>
      </c>
      <c r="O3553" s="192" t="str">
        <f t="shared" si="109"/>
        <v>Nagłowice_PL332</v>
      </c>
      <c r="P3553" s="193" t="s">
        <v>1123</v>
      </c>
      <c r="Q3553" s="193" t="s">
        <v>1080</v>
      </c>
      <c r="R3553" s="172">
        <v>0</v>
      </c>
      <c r="S3553" s="172" t="s">
        <v>80</v>
      </c>
    </row>
    <row r="3554" spans="13:19" s="133" customFormat="1" ht="12.75" hidden="1" x14ac:dyDescent="0.25">
      <c r="M3554" s="172" t="str">
        <f t="shared" si="110"/>
        <v>nie ubiegam sięŚwiętokrzyskieNowa Słupia_PL331</v>
      </c>
      <c r="N3554" s="172" t="s">
        <v>1036</v>
      </c>
      <c r="O3554" s="192" t="str">
        <f t="shared" si="109"/>
        <v>Nowa Słupia_PL331</v>
      </c>
      <c r="P3554" s="193" t="s">
        <v>1122</v>
      </c>
      <c r="Q3554" s="193" t="s">
        <v>1047</v>
      </c>
      <c r="R3554" s="172">
        <v>0</v>
      </c>
      <c r="S3554" s="172" t="s">
        <v>80</v>
      </c>
    </row>
    <row r="3555" spans="13:19" s="133" customFormat="1" ht="12.75" hidden="1" x14ac:dyDescent="0.25">
      <c r="M3555" s="172" t="str">
        <f t="shared" si="110"/>
        <v>nie ubiegam sięŚwiętokrzyskieNowy Korczyn_PL332</v>
      </c>
      <c r="N3555" s="172" t="s">
        <v>1036</v>
      </c>
      <c r="O3555" s="192" t="str">
        <f t="shared" si="109"/>
        <v>Nowy Korczyn_PL332</v>
      </c>
      <c r="P3555" s="193" t="s">
        <v>1123</v>
      </c>
      <c r="Q3555" s="193" t="s">
        <v>1071</v>
      </c>
      <c r="R3555" s="172">
        <v>0</v>
      </c>
      <c r="S3555" s="172" t="s">
        <v>80</v>
      </c>
    </row>
    <row r="3556" spans="13:19" s="133" customFormat="1" ht="12.75" hidden="1" x14ac:dyDescent="0.25">
      <c r="M3556" s="172" t="str">
        <f t="shared" si="110"/>
        <v>nie ubiegam sięŚwiętokrzyskieObrazów_PL332</v>
      </c>
      <c r="N3556" s="172" t="s">
        <v>1036</v>
      </c>
      <c r="O3556" s="192" t="str">
        <f t="shared" si="109"/>
        <v>Obrazów_PL332</v>
      </c>
      <c r="P3556" s="193" t="s">
        <v>1123</v>
      </c>
      <c r="Q3556" s="193" t="s">
        <v>1106</v>
      </c>
      <c r="R3556" s="172">
        <v>0</v>
      </c>
      <c r="S3556" s="172" t="s">
        <v>80</v>
      </c>
    </row>
    <row r="3557" spans="13:19" s="133" customFormat="1" ht="12.75" hidden="1" x14ac:dyDescent="0.25">
      <c r="M3557" s="172" t="str">
        <f t="shared" si="110"/>
        <v>nie ubiegam sięŚwiętokrzyskieOksa_PL332</v>
      </c>
      <c r="N3557" s="172" t="s">
        <v>1036</v>
      </c>
      <c r="O3557" s="192" t="str">
        <f t="shared" si="109"/>
        <v>Oksa_PL332</v>
      </c>
      <c r="P3557" s="193" t="s">
        <v>1123</v>
      </c>
      <c r="Q3557" s="193" t="s">
        <v>1081</v>
      </c>
      <c r="R3557" s="172">
        <v>0</v>
      </c>
      <c r="S3557" s="172" t="s">
        <v>80</v>
      </c>
    </row>
    <row r="3558" spans="13:19" s="133" customFormat="1" ht="12.75" hidden="1" x14ac:dyDescent="0.25">
      <c r="M3558" s="172" t="str">
        <f t="shared" si="110"/>
        <v>nie ubiegam sięŚwiętokrzyskieOleśnica_PL332</v>
      </c>
      <c r="N3558" s="172" t="s">
        <v>1036</v>
      </c>
      <c r="O3558" s="192" t="str">
        <f t="shared" si="109"/>
        <v>Oleśnica_PL332</v>
      </c>
      <c r="P3558" s="193" t="s">
        <v>1123</v>
      </c>
      <c r="Q3558" s="193" t="s">
        <v>1111</v>
      </c>
      <c r="R3558" s="172">
        <v>0</v>
      </c>
      <c r="S3558" s="172" t="s">
        <v>80</v>
      </c>
    </row>
    <row r="3559" spans="13:19" s="133" customFormat="1" ht="12.75" hidden="1" x14ac:dyDescent="0.25">
      <c r="M3559" s="172" t="str">
        <f t="shared" si="110"/>
        <v>nie ubiegam sięŚwiętokrzyskieOpatowiec_PL332</v>
      </c>
      <c r="N3559" s="172" t="s">
        <v>1036</v>
      </c>
      <c r="O3559" s="192" t="str">
        <f t="shared" si="109"/>
        <v>Opatowiec_PL332</v>
      </c>
      <c r="P3559" s="193" t="s">
        <v>1123</v>
      </c>
      <c r="Q3559" s="193" t="s">
        <v>1088</v>
      </c>
      <c r="R3559" s="172">
        <v>0</v>
      </c>
      <c r="S3559" s="172" t="s">
        <v>80</v>
      </c>
    </row>
    <row r="3560" spans="13:19" s="133" customFormat="1" ht="12.75" hidden="1" x14ac:dyDescent="0.25">
      <c r="M3560" s="172" t="str">
        <f t="shared" si="110"/>
        <v>nie ubiegam sięŚwiętokrzyskieOsiek_PL332</v>
      </c>
      <c r="N3560" s="172" t="s">
        <v>1036</v>
      </c>
      <c r="O3560" s="192" t="str">
        <f t="shared" si="109"/>
        <v>Osiek_PL332</v>
      </c>
      <c r="P3560" s="193" t="s">
        <v>1123</v>
      </c>
      <c r="Q3560" s="193" t="s">
        <v>1112</v>
      </c>
      <c r="R3560" s="172">
        <v>0</v>
      </c>
      <c r="S3560" s="172" t="s">
        <v>80</v>
      </c>
    </row>
    <row r="3561" spans="13:19" s="133" customFormat="1" ht="12.75" hidden="1" x14ac:dyDescent="0.25">
      <c r="M3561" s="172" t="str">
        <f t="shared" si="110"/>
        <v>nie ubiegam sięŚwiętokrzyskieOżarów_PL332</v>
      </c>
      <c r="N3561" s="172" t="s">
        <v>1036</v>
      </c>
      <c r="O3561" s="192" t="str">
        <f t="shared" si="109"/>
        <v>Ożarów_PL332</v>
      </c>
      <c r="P3561" s="193" t="s">
        <v>1123</v>
      </c>
      <c r="Q3561" s="193" t="s">
        <v>1093</v>
      </c>
      <c r="R3561" s="172">
        <v>0</v>
      </c>
      <c r="S3561" s="172" t="s">
        <v>80</v>
      </c>
    </row>
    <row r="3562" spans="13:19" s="133" customFormat="1" ht="12.75" hidden="1" x14ac:dyDescent="0.25">
      <c r="M3562" s="172" t="str">
        <f t="shared" si="110"/>
        <v>nie ubiegam sięŚwiętokrzyskiePacanów_PL332</v>
      </c>
      <c r="N3562" s="172" t="s">
        <v>1036</v>
      </c>
      <c r="O3562" s="192" t="str">
        <f t="shared" si="109"/>
        <v>Pacanów_PL332</v>
      </c>
      <c r="P3562" s="193" t="s">
        <v>1123</v>
      </c>
      <c r="Q3562" s="193" t="s">
        <v>1072</v>
      </c>
      <c r="R3562" s="172">
        <v>0</v>
      </c>
      <c r="S3562" s="172" t="s">
        <v>80</v>
      </c>
    </row>
    <row r="3563" spans="13:19" s="133" customFormat="1" ht="12.75" hidden="1" x14ac:dyDescent="0.25">
      <c r="M3563" s="172" t="str">
        <f t="shared" si="110"/>
        <v>nie ubiegam sięŚwiętokrzyskiePawłów_PL331</v>
      </c>
      <c r="N3563" s="172" t="s">
        <v>1036</v>
      </c>
      <c r="O3563" s="192" t="str">
        <f t="shared" si="109"/>
        <v>Pawłów_PL331</v>
      </c>
      <c r="P3563" s="193" t="s">
        <v>1122</v>
      </c>
      <c r="Q3563" s="193" t="s">
        <v>1068</v>
      </c>
      <c r="R3563" s="172">
        <v>0</v>
      </c>
      <c r="S3563" s="172" t="s">
        <v>80</v>
      </c>
    </row>
    <row r="3564" spans="13:19" s="133" customFormat="1" ht="12.75" hidden="1" x14ac:dyDescent="0.25">
      <c r="M3564" s="172" t="str">
        <f t="shared" si="110"/>
        <v>nie ubiegam sięŚwiętokrzyskiePiekoszów_PL331</v>
      </c>
      <c r="N3564" s="172" t="s">
        <v>1036</v>
      </c>
      <c r="O3564" s="192" t="str">
        <f t="shared" si="109"/>
        <v>Piekoszów_PL331</v>
      </c>
      <c r="P3564" s="193" t="s">
        <v>1122</v>
      </c>
      <c r="Q3564" s="193" t="s">
        <v>1048</v>
      </c>
      <c r="R3564" s="172">
        <v>0</v>
      </c>
      <c r="S3564" s="172" t="s">
        <v>80</v>
      </c>
    </row>
    <row r="3565" spans="13:19" s="133" customFormat="1" ht="12.75" hidden="1" x14ac:dyDescent="0.25">
      <c r="M3565" s="172" t="str">
        <f t="shared" si="110"/>
        <v>nie ubiegam sięŚwiętokrzyskiePierzchnica_PL331</v>
      </c>
      <c r="N3565" s="172" t="s">
        <v>1036</v>
      </c>
      <c r="O3565" s="192" t="str">
        <f t="shared" si="109"/>
        <v>Pierzchnica_PL331</v>
      </c>
      <c r="P3565" s="193" t="s">
        <v>1122</v>
      </c>
      <c r="Q3565" s="193" t="s">
        <v>1049</v>
      </c>
      <c r="R3565" s="172">
        <v>0</v>
      </c>
      <c r="S3565" s="172" t="s">
        <v>80</v>
      </c>
    </row>
    <row r="3566" spans="13:19" s="133" customFormat="1" ht="12.75" hidden="1" x14ac:dyDescent="0.25">
      <c r="M3566" s="172" t="str">
        <f t="shared" si="110"/>
        <v>nie ubiegam sięŚwiętokrzyskiePińczów_PL332</v>
      </c>
      <c r="N3566" s="172" t="s">
        <v>1036</v>
      </c>
      <c r="O3566" s="192" t="str">
        <f t="shared" si="109"/>
        <v>Pińczów_PL332</v>
      </c>
      <c r="P3566" s="193" t="s">
        <v>1123</v>
      </c>
      <c r="Q3566" s="193" t="s">
        <v>1100</v>
      </c>
      <c r="R3566" s="172">
        <v>0</v>
      </c>
      <c r="S3566" s="172" t="s">
        <v>80</v>
      </c>
    </row>
    <row r="3567" spans="13:19" s="133" customFormat="1" ht="12.75" hidden="1" x14ac:dyDescent="0.25">
      <c r="M3567" s="172" t="str">
        <f t="shared" si="110"/>
        <v>nie ubiegam sięŚwiętokrzyskieRadków_PL332</v>
      </c>
      <c r="N3567" s="172" t="s">
        <v>1036</v>
      </c>
      <c r="O3567" s="192" t="str">
        <f t="shared" si="109"/>
        <v>Radków_PL332</v>
      </c>
      <c r="P3567" s="193" t="s">
        <v>1123</v>
      </c>
      <c r="Q3567" s="193" t="s">
        <v>1119</v>
      </c>
      <c r="R3567" s="172">
        <v>0</v>
      </c>
      <c r="S3567" s="172" t="s">
        <v>80</v>
      </c>
    </row>
    <row r="3568" spans="13:19" s="133" customFormat="1" ht="12.75" hidden="1" x14ac:dyDescent="0.25">
      <c r="M3568" s="172" t="str">
        <f t="shared" si="110"/>
        <v>nie ubiegam sięŚwiętokrzyskieRadoszyce_PL331</v>
      </c>
      <c r="N3568" s="172" t="s">
        <v>1036</v>
      </c>
      <c r="O3568" s="192" t="str">
        <f t="shared" si="109"/>
        <v>Radoszyce_PL331</v>
      </c>
      <c r="P3568" s="193" t="s">
        <v>1122</v>
      </c>
      <c r="Q3568" s="193" t="s">
        <v>1054</v>
      </c>
      <c r="R3568" s="172">
        <v>0</v>
      </c>
      <c r="S3568" s="172" t="s">
        <v>80</v>
      </c>
    </row>
    <row r="3569" spans="13:19" s="133" customFormat="1" ht="12.75" hidden="1" x14ac:dyDescent="0.25">
      <c r="M3569" s="172" t="str">
        <f t="shared" si="110"/>
        <v>nie ubiegam sięŚwiętokrzyskieRaków_PL331</v>
      </c>
      <c r="N3569" s="172" t="s">
        <v>1036</v>
      </c>
      <c r="O3569" s="192" t="str">
        <f t="shared" si="109"/>
        <v>Raków_PL331</v>
      </c>
      <c r="P3569" s="193" t="s">
        <v>1122</v>
      </c>
      <c r="Q3569" s="193" t="s">
        <v>1050</v>
      </c>
      <c r="R3569" s="172">
        <v>0</v>
      </c>
      <c r="S3569" s="172" t="s">
        <v>80</v>
      </c>
    </row>
    <row r="3570" spans="13:19" s="133" customFormat="1" ht="12.75" hidden="1" x14ac:dyDescent="0.25">
      <c r="M3570" s="172" t="str">
        <f t="shared" si="110"/>
        <v>nie ubiegam sięŚwiętokrzyskieRuda Maleniecka_PL331</v>
      </c>
      <c r="N3570" s="172" t="s">
        <v>1036</v>
      </c>
      <c r="O3570" s="192" t="str">
        <f t="shared" si="109"/>
        <v>Ruda Maleniecka_PL331</v>
      </c>
      <c r="P3570" s="193" t="s">
        <v>1122</v>
      </c>
      <c r="Q3570" s="193" t="s">
        <v>1055</v>
      </c>
      <c r="R3570" s="172">
        <v>0</v>
      </c>
      <c r="S3570" s="172" t="s">
        <v>80</v>
      </c>
    </row>
    <row r="3571" spans="13:19" s="133" customFormat="1" ht="12.75" hidden="1" x14ac:dyDescent="0.25">
      <c r="M3571" s="172" t="str">
        <f t="shared" si="110"/>
        <v>nie ubiegam sięŚwiętokrzyskieRytwiany_PL332</v>
      </c>
      <c r="N3571" s="172" t="s">
        <v>1036</v>
      </c>
      <c r="O3571" s="192" t="str">
        <f t="shared" si="109"/>
        <v>Rytwiany_PL332</v>
      </c>
      <c r="P3571" s="193" t="s">
        <v>1123</v>
      </c>
      <c r="Q3571" s="193" t="s">
        <v>1113</v>
      </c>
      <c r="R3571" s="172">
        <v>0</v>
      </c>
      <c r="S3571" s="172" t="s">
        <v>80</v>
      </c>
    </row>
    <row r="3572" spans="13:19" s="133" customFormat="1" ht="12.75" hidden="1" x14ac:dyDescent="0.25">
      <c r="M3572" s="172" t="str">
        <f t="shared" si="110"/>
        <v>nie ubiegam sięŚwiętokrzyskieSadowie_PL332</v>
      </c>
      <c r="N3572" s="172" t="s">
        <v>1036</v>
      </c>
      <c r="O3572" s="192" t="str">
        <f t="shared" si="109"/>
        <v>Sadowie_PL332</v>
      </c>
      <c r="P3572" s="193" t="s">
        <v>1123</v>
      </c>
      <c r="Q3572" s="193" t="s">
        <v>1094</v>
      </c>
      <c r="R3572" s="172">
        <v>0</v>
      </c>
      <c r="S3572" s="172" t="s">
        <v>80</v>
      </c>
    </row>
    <row r="3573" spans="13:19" s="133" customFormat="1" ht="12.75" hidden="1" x14ac:dyDescent="0.25">
      <c r="M3573" s="172" t="str">
        <f t="shared" si="110"/>
        <v>nie ubiegam sięŚwiętokrzyskieSamborzec_PL332</v>
      </c>
      <c r="N3573" s="172" t="s">
        <v>1036</v>
      </c>
      <c r="O3573" s="192" t="str">
        <f t="shared" si="109"/>
        <v>Samborzec_PL332</v>
      </c>
      <c r="P3573" s="193" t="s">
        <v>1123</v>
      </c>
      <c r="Q3573" s="193" t="s">
        <v>1107</v>
      </c>
      <c r="R3573" s="172">
        <v>0</v>
      </c>
      <c r="S3573" s="172" t="s">
        <v>80</v>
      </c>
    </row>
    <row r="3574" spans="13:19" s="133" customFormat="1" ht="12.75" hidden="1" x14ac:dyDescent="0.25">
      <c r="M3574" s="172" t="str">
        <f t="shared" si="110"/>
        <v>nie ubiegam sięŚwiętokrzyskieSecemin_PL332</v>
      </c>
      <c r="N3574" s="172" t="s">
        <v>1036</v>
      </c>
      <c r="O3574" s="192" t="str">
        <f t="shared" si="109"/>
        <v>Secemin_PL332</v>
      </c>
      <c r="P3574" s="193" t="s">
        <v>1123</v>
      </c>
      <c r="Q3574" s="193" t="s">
        <v>1120</v>
      </c>
      <c r="R3574" s="172">
        <v>0</v>
      </c>
      <c r="S3574" s="172" t="s">
        <v>80</v>
      </c>
    </row>
    <row r="3575" spans="13:19" s="133" customFormat="1" ht="12.75" hidden="1" x14ac:dyDescent="0.25">
      <c r="M3575" s="172" t="str">
        <f t="shared" si="110"/>
        <v>nie ubiegam sięŚwiętokrzyskieSędziszów_PL332</v>
      </c>
      <c r="N3575" s="172" t="s">
        <v>1036</v>
      </c>
      <c r="O3575" s="192" t="str">
        <f t="shared" si="109"/>
        <v>Sędziszów_PL332</v>
      </c>
      <c r="P3575" s="193" t="s">
        <v>1123</v>
      </c>
      <c r="Q3575" s="193" t="s">
        <v>1082</v>
      </c>
      <c r="R3575" s="172">
        <v>0</v>
      </c>
      <c r="S3575" s="172" t="s">
        <v>80</v>
      </c>
    </row>
    <row r="3576" spans="13:19" s="133" customFormat="1" ht="12.75" hidden="1" x14ac:dyDescent="0.25">
      <c r="M3576" s="172" t="str">
        <f t="shared" si="110"/>
        <v>nie ubiegam sięŚwiętokrzyskieSkalbmierz_PL332</v>
      </c>
      <c r="N3576" s="172" t="s">
        <v>1036</v>
      </c>
      <c r="O3576" s="192" t="str">
        <f t="shared" si="109"/>
        <v>Skalbmierz_PL332</v>
      </c>
      <c r="P3576" s="193" t="s">
        <v>1123</v>
      </c>
      <c r="Q3576" s="193" t="s">
        <v>1089</v>
      </c>
      <c r="R3576" s="172">
        <v>0</v>
      </c>
      <c r="S3576" s="172" t="s">
        <v>80</v>
      </c>
    </row>
    <row r="3577" spans="13:19" s="133" customFormat="1" ht="12.75" hidden="1" x14ac:dyDescent="0.25">
      <c r="M3577" s="172" t="str">
        <f t="shared" si="110"/>
        <v>nie ubiegam sięŚwiętokrzyskieSkarżysko Kościelne_PL331</v>
      </c>
      <c r="N3577" s="172" t="s">
        <v>1036</v>
      </c>
      <c r="O3577" s="192" t="str">
        <f t="shared" si="109"/>
        <v>Skarżysko Kościelne_PL331</v>
      </c>
      <c r="P3577" s="193" t="s">
        <v>1122</v>
      </c>
      <c r="Q3577" s="193" t="s">
        <v>1065</v>
      </c>
      <c r="R3577" s="172">
        <v>0</v>
      </c>
      <c r="S3577" s="172" t="s">
        <v>80</v>
      </c>
    </row>
    <row r="3578" spans="13:19" s="133" customFormat="1" ht="12.75" hidden="1" x14ac:dyDescent="0.25">
      <c r="M3578" s="172" t="str">
        <f t="shared" si="110"/>
        <v>nie ubiegam sięŚwiętokrzyskieSłupia (Jędrzejowska)_PL332</v>
      </c>
      <c r="N3578" s="172" t="s">
        <v>1036</v>
      </c>
      <c r="O3578" s="192" t="str">
        <f t="shared" si="109"/>
        <v>Słupia (Jędrzejowska)_PL332</v>
      </c>
      <c r="P3578" s="193" t="s">
        <v>1123</v>
      </c>
      <c r="Q3578" s="193" t="s">
        <v>1083</v>
      </c>
      <c r="R3578" s="172">
        <v>0</v>
      </c>
      <c r="S3578" s="172" t="s">
        <v>80</v>
      </c>
    </row>
    <row r="3579" spans="13:19" s="133" customFormat="1" ht="12.75" hidden="1" x14ac:dyDescent="0.25">
      <c r="M3579" s="172" t="str">
        <f t="shared" si="110"/>
        <v>nie ubiegam sięŚwiętokrzyskieSłupia (Konecka)_PL331</v>
      </c>
      <c r="N3579" s="172" t="s">
        <v>1036</v>
      </c>
      <c r="O3579" s="192" t="str">
        <f t="shared" si="109"/>
        <v>Słupia (Konecka)_PL331</v>
      </c>
      <c r="P3579" s="193" t="s">
        <v>1122</v>
      </c>
      <c r="Q3579" s="193" t="s">
        <v>1056</v>
      </c>
      <c r="R3579" s="172">
        <v>0</v>
      </c>
      <c r="S3579" s="172" t="s">
        <v>80</v>
      </c>
    </row>
    <row r="3580" spans="13:19" s="133" customFormat="1" ht="12.75" hidden="1" x14ac:dyDescent="0.25">
      <c r="M3580" s="172" t="str">
        <f t="shared" si="110"/>
        <v>nie ubiegam sięŚwiętokrzyskieSmyków_PL331</v>
      </c>
      <c r="N3580" s="172" t="s">
        <v>1036</v>
      </c>
      <c r="O3580" s="192" t="str">
        <f t="shared" si="109"/>
        <v>Smyków_PL331</v>
      </c>
      <c r="P3580" s="193" t="s">
        <v>1122</v>
      </c>
      <c r="Q3580" s="193" t="s">
        <v>1057</v>
      </c>
      <c r="R3580" s="172">
        <v>0</v>
      </c>
      <c r="S3580" s="172" t="s">
        <v>80</v>
      </c>
    </row>
    <row r="3581" spans="13:19" s="133" customFormat="1" ht="12.75" hidden="1" x14ac:dyDescent="0.25">
      <c r="M3581" s="172" t="str">
        <f t="shared" si="110"/>
        <v>nie ubiegam sięŚwiętokrzyskieSobków_PL332</v>
      </c>
      <c r="N3581" s="172" t="s">
        <v>1036</v>
      </c>
      <c r="O3581" s="192" t="str">
        <f t="shared" si="109"/>
        <v>Sobków_PL332</v>
      </c>
      <c r="P3581" s="193" t="s">
        <v>1123</v>
      </c>
      <c r="Q3581" s="193" t="s">
        <v>1084</v>
      </c>
      <c r="R3581" s="172">
        <v>0</v>
      </c>
      <c r="S3581" s="172" t="s">
        <v>80</v>
      </c>
    </row>
    <row r="3582" spans="13:19" s="133" customFormat="1" ht="12.75" hidden="1" x14ac:dyDescent="0.25">
      <c r="M3582" s="172" t="str">
        <f t="shared" si="110"/>
        <v>nie ubiegam sięŚwiętokrzyskieSolec-Zdrój_PL332</v>
      </c>
      <c r="N3582" s="172" t="s">
        <v>1036</v>
      </c>
      <c r="O3582" s="192" t="str">
        <f t="shared" si="109"/>
        <v>Solec-Zdrój_PL332</v>
      </c>
      <c r="P3582" s="193" t="s">
        <v>1123</v>
      </c>
      <c r="Q3582" s="193" t="s">
        <v>1073</v>
      </c>
      <c r="R3582" s="172">
        <v>0</v>
      </c>
      <c r="S3582" s="172" t="s">
        <v>80</v>
      </c>
    </row>
    <row r="3583" spans="13:19" s="133" customFormat="1" ht="12.75" hidden="1" x14ac:dyDescent="0.25">
      <c r="M3583" s="172" t="str">
        <f t="shared" si="110"/>
        <v>nie ubiegam sięŚwiętokrzyskieStaszów_PL332</v>
      </c>
      <c r="N3583" s="172" t="s">
        <v>1036</v>
      </c>
      <c r="O3583" s="192" t="str">
        <f t="shared" si="109"/>
        <v>Staszów_PL332</v>
      </c>
      <c r="P3583" s="193" t="s">
        <v>1123</v>
      </c>
      <c r="Q3583" s="193" t="s">
        <v>1114</v>
      </c>
      <c r="R3583" s="172">
        <v>0</v>
      </c>
      <c r="S3583" s="172" t="s">
        <v>80</v>
      </c>
    </row>
    <row r="3584" spans="13:19" s="133" customFormat="1" ht="12.75" hidden="1" x14ac:dyDescent="0.25">
      <c r="M3584" s="172" t="str">
        <f t="shared" si="110"/>
        <v>nie ubiegam sięŚwiętokrzyskieStąporków_PL331</v>
      </c>
      <c r="N3584" s="172" t="s">
        <v>1036</v>
      </c>
      <c r="O3584" s="192" t="str">
        <f t="shared" si="109"/>
        <v>Stąporków_PL331</v>
      </c>
      <c r="P3584" s="193" t="s">
        <v>1122</v>
      </c>
      <c r="Q3584" s="193" t="s">
        <v>1058</v>
      </c>
      <c r="R3584" s="172">
        <v>0</v>
      </c>
      <c r="S3584" s="172" t="s">
        <v>80</v>
      </c>
    </row>
    <row r="3585" spans="13:19" s="133" customFormat="1" ht="12.75" hidden="1" x14ac:dyDescent="0.25">
      <c r="M3585" s="172" t="str">
        <f t="shared" si="110"/>
        <v>nie ubiegam sięŚwiętokrzyskieStopnica_PL332</v>
      </c>
      <c r="N3585" s="172" t="s">
        <v>1036</v>
      </c>
      <c r="O3585" s="192" t="str">
        <f t="shared" si="109"/>
        <v>Stopnica_PL332</v>
      </c>
      <c r="P3585" s="193" t="s">
        <v>1123</v>
      </c>
      <c r="Q3585" s="193" t="s">
        <v>1074</v>
      </c>
      <c r="R3585" s="172">
        <v>0</v>
      </c>
      <c r="S3585" s="172" t="s">
        <v>80</v>
      </c>
    </row>
    <row r="3586" spans="13:19" s="133" customFormat="1" ht="12.75" hidden="1" x14ac:dyDescent="0.25">
      <c r="M3586" s="172" t="str">
        <f t="shared" si="110"/>
        <v>nie ubiegam sięŚwiętokrzyskieStrawczyn_PL331</v>
      </c>
      <c r="N3586" s="172" t="s">
        <v>1036</v>
      </c>
      <c r="O3586" s="192" t="str">
        <f t="shared" si="109"/>
        <v>Strawczyn_PL331</v>
      </c>
      <c r="P3586" s="193" t="s">
        <v>1122</v>
      </c>
      <c r="Q3586" s="193" t="s">
        <v>1051</v>
      </c>
      <c r="R3586" s="172">
        <v>0</v>
      </c>
      <c r="S3586" s="172" t="s">
        <v>80</v>
      </c>
    </row>
    <row r="3587" spans="13:19" s="133" customFormat="1" ht="12.75" hidden="1" x14ac:dyDescent="0.25">
      <c r="M3587" s="172" t="str">
        <f t="shared" si="110"/>
        <v>nie ubiegam sięŚwiętokrzyskieSzydłów_PL332</v>
      </c>
      <c r="N3587" s="172" t="s">
        <v>1036</v>
      </c>
      <c r="O3587" s="192" t="str">
        <f t="shared" si="109"/>
        <v>Szydłów_PL332</v>
      </c>
      <c r="P3587" s="193" t="s">
        <v>1123</v>
      </c>
      <c r="Q3587" s="193" t="s">
        <v>1115</v>
      </c>
      <c r="R3587" s="172">
        <v>0</v>
      </c>
      <c r="S3587" s="172" t="s">
        <v>80</v>
      </c>
    </row>
    <row r="3588" spans="13:19" s="133" customFormat="1" ht="12.75" hidden="1" x14ac:dyDescent="0.25">
      <c r="M3588" s="172" t="str">
        <f t="shared" si="110"/>
        <v>nie ubiegam sięŚwiętokrzyskieTarłów_PL332</v>
      </c>
      <c r="N3588" s="172" t="s">
        <v>1036</v>
      </c>
      <c r="O3588" s="192" t="str">
        <f t="shared" si="109"/>
        <v>Tarłów_PL332</v>
      </c>
      <c r="P3588" s="193" t="s">
        <v>1123</v>
      </c>
      <c r="Q3588" s="193" t="s">
        <v>1095</v>
      </c>
      <c r="R3588" s="172">
        <v>0</v>
      </c>
      <c r="S3588" s="172" t="s">
        <v>80</v>
      </c>
    </row>
    <row r="3589" spans="13:19" s="133" customFormat="1" ht="12.75" hidden="1" x14ac:dyDescent="0.25">
      <c r="M3589" s="172" t="str">
        <f t="shared" si="110"/>
        <v>nie ubiegam sięŚwiętokrzyskieTuczępy_PL332</v>
      </c>
      <c r="N3589" s="172" t="s">
        <v>1036</v>
      </c>
      <c r="O3589" s="192" t="str">
        <f t="shared" ref="O3589:O3652" si="111">Q3589&amp;P3589</f>
        <v>Tuczępy_PL332</v>
      </c>
      <c r="P3589" s="193" t="s">
        <v>1123</v>
      </c>
      <c r="Q3589" s="193" t="s">
        <v>1075</v>
      </c>
      <c r="R3589" s="172">
        <v>0</v>
      </c>
      <c r="S3589" s="172" t="s">
        <v>80</v>
      </c>
    </row>
    <row r="3590" spans="13:19" s="133" customFormat="1" ht="12.75" hidden="1" x14ac:dyDescent="0.25">
      <c r="M3590" s="172" t="str">
        <f t="shared" ref="M3590:M3653" si="112">S3590&amp;N3590&amp;O3590</f>
        <v>nie ubiegam sięŚwiętokrzyskieWaśniów_PL331</v>
      </c>
      <c r="N3590" s="172" t="s">
        <v>1036</v>
      </c>
      <c r="O3590" s="192" t="str">
        <f t="shared" si="111"/>
        <v>Waśniów_PL331</v>
      </c>
      <c r="P3590" s="193" t="s">
        <v>1122</v>
      </c>
      <c r="Q3590" s="193" t="s">
        <v>1062</v>
      </c>
      <c r="R3590" s="172">
        <v>0</v>
      </c>
      <c r="S3590" s="172" t="s">
        <v>80</v>
      </c>
    </row>
    <row r="3591" spans="13:19" s="133" customFormat="1" ht="12.75" hidden="1" x14ac:dyDescent="0.25">
      <c r="M3591" s="172" t="str">
        <f t="shared" si="112"/>
        <v>nie ubiegam sięŚwiętokrzyskieWilczyce_PL332</v>
      </c>
      <c r="N3591" s="172" t="s">
        <v>1036</v>
      </c>
      <c r="O3591" s="192" t="str">
        <f t="shared" si="111"/>
        <v>Wilczyce_PL332</v>
      </c>
      <c r="P3591" s="193" t="s">
        <v>1123</v>
      </c>
      <c r="Q3591" s="193" t="s">
        <v>1108</v>
      </c>
      <c r="R3591" s="172">
        <v>0</v>
      </c>
      <c r="S3591" s="172" t="s">
        <v>80</v>
      </c>
    </row>
    <row r="3592" spans="13:19" s="133" customFormat="1" ht="12.75" hidden="1" x14ac:dyDescent="0.25">
      <c r="M3592" s="172" t="str">
        <f t="shared" si="112"/>
        <v>nie ubiegam sięŚwiętokrzyskieWiślica_PL332</v>
      </c>
      <c r="N3592" s="172" t="s">
        <v>1036</v>
      </c>
      <c r="O3592" s="192" t="str">
        <f t="shared" si="111"/>
        <v>Wiślica_PL332</v>
      </c>
      <c r="P3592" s="193" t="s">
        <v>1123</v>
      </c>
      <c r="Q3592" s="193" t="s">
        <v>1076</v>
      </c>
      <c r="R3592" s="172">
        <v>0</v>
      </c>
      <c r="S3592" s="172" t="s">
        <v>80</v>
      </c>
    </row>
    <row r="3593" spans="13:19" s="133" customFormat="1" ht="12.75" hidden="1" x14ac:dyDescent="0.25">
      <c r="M3593" s="172" t="str">
        <f t="shared" si="112"/>
        <v>nie ubiegam sięŚwiętokrzyskieWłoszczowa_PL332</v>
      </c>
      <c r="N3593" s="172" t="s">
        <v>1036</v>
      </c>
      <c r="O3593" s="192" t="str">
        <f t="shared" si="111"/>
        <v>Włoszczowa_PL332</v>
      </c>
      <c r="P3593" s="193" t="s">
        <v>1123</v>
      </c>
      <c r="Q3593" s="193" t="s">
        <v>1121</v>
      </c>
      <c r="R3593" s="172">
        <v>0</v>
      </c>
      <c r="S3593" s="172" t="s">
        <v>80</v>
      </c>
    </row>
    <row r="3594" spans="13:19" s="133" customFormat="1" ht="12.75" hidden="1" x14ac:dyDescent="0.25">
      <c r="M3594" s="172" t="str">
        <f t="shared" si="112"/>
        <v>nie ubiegam sięŚwiętokrzyskieWodzisław_PL332</v>
      </c>
      <c r="N3594" s="172" t="s">
        <v>1036</v>
      </c>
      <c r="O3594" s="192" t="str">
        <f t="shared" si="111"/>
        <v>Wodzisław_PL332</v>
      </c>
      <c r="P3594" s="193" t="s">
        <v>1123</v>
      </c>
      <c r="Q3594" s="193" t="s">
        <v>1085</v>
      </c>
      <c r="R3594" s="172">
        <v>0</v>
      </c>
      <c r="S3594" s="172" t="s">
        <v>80</v>
      </c>
    </row>
    <row r="3595" spans="13:19" s="133" customFormat="1" ht="12.75" hidden="1" x14ac:dyDescent="0.25">
      <c r="M3595" s="172" t="str">
        <f t="shared" si="112"/>
        <v>nie ubiegam sięŚwiętokrzyskieWojciechowice_PL332</v>
      </c>
      <c r="N3595" s="172" t="s">
        <v>1036</v>
      </c>
      <c r="O3595" s="192" t="str">
        <f t="shared" si="111"/>
        <v>Wojciechowice_PL332</v>
      </c>
      <c r="P3595" s="193" t="s">
        <v>1123</v>
      </c>
      <c r="Q3595" s="193" t="s">
        <v>1096</v>
      </c>
      <c r="R3595" s="172">
        <v>0</v>
      </c>
      <c r="S3595" s="172" t="s">
        <v>80</v>
      </c>
    </row>
    <row r="3596" spans="13:19" s="133" customFormat="1" ht="12.75" hidden="1" x14ac:dyDescent="0.25">
      <c r="M3596" s="172" t="str">
        <f t="shared" si="112"/>
        <v>nie ubiegam sięŚwiętokrzyskieZawichost_PL332</v>
      </c>
      <c r="N3596" s="172" t="s">
        <v>1036</v>
      </c>
      <c r="O3596" s="192" t="str">
        <f t="shared" si="111"/>
        <v>Zawichost_PL332</v>
      </c>
      <c r="P3596" s="193" t="s">
        <v>1123</v>
      </c>
      <c r="Q3596" s="193" t="s">
        <v>1109</v>
      </c>
      <c r="R3596" s="172">
        <v>0</v>
      </c>
      <c r="S3596" s="172" t="s">
        <v>80</v>
      </c>
    </row>
    <row r="3597" spans="13:19" s="133" customFormat="1" ht="12.75" hidden="1" x14ac:dyDescent="0.25">
      <c r="M3597" s="172" t="str">
        <f t="shared" si="112"/>
        <v>nie ubiegam sięŚwiętokrzyskieZłota_PL332</v>
      </c>
      <c r="N3597" s="172" t="s">
        <v>1036</v>
      </c>
      <c r="O3597" s="192" t="str">
        <f t="shared" si="111"/>
        <v>Złota_PL332</v>
      </c>
      <c r="P3597" s="193" t="s">
        <v>1123</v>
      </c>
      <c r="Q3597" s="193" t="s">
        <v>1101</v>
      </c>
      <c r="R3597" s="172">
        <v>0</v>
      </c>
      <c r="S3597" s="172" t="s">
        <v>80</v>
      </c>
    </row>
    <row r="3598" spans="13:19" s="133" customFormat="1" ht="12.75" hidden="1" x14ac:dyDescent="0.25">
      <c r="M3598" s="172" t="str">
        <f t="shared" si="112"/>
        <v>nie ubiegam sięWarmińsko-MazurskieBanie Mazurskie_PL623</v>
      </c>
      <c r="N3598" s="172" t="s">
        <v>1887</v>
      </c>
      <c r="O3598" s="192" t="str">
        <f t="shared" si="111"/>
        <v>Banie Mazurskie_PL623</v>
      </c>
      <c r="P3598" s="193" t="s">
        <v>1985</v>
      </c>
      <c r="Q3598" s="193" t="s">
        <v>1941</v>
      </c>
      <c r="R3598" s="172">
        <v>0</v>
      </c>
      <c r="S3598" s="172" t="s">
        <v>80</v>
      </c>
    </row>
    <row r="3599" spans="13:19" s="133" customFormat="1" ht="12.75" hidden="1" x14ac:dyDescent="0.25">
      <c r="M3599" s="172" t="str">
        <f t="shared" si="112"/>
        <v>nie ubiegam sięWarmińsko-MazurskieBarciany_PL622</v>
      </c>
      <c r="N3599" s="172" t="s">
        <v>1887</v>
      </c>
      <c r="O3599" s="192" t="str">
        <f t="shared" si="111"/>
        <v>Barciany_PL622</v>
      </c>
      <c r="P3599" s="193" t="s">
        <v>1986</v>
      </c>
      <c r="Q3599" s="193" t="s">
        <v>1951</v>
      </c>
      <c r="R3599" s="172">
        <v>0</v>
      </c>
      <c r="S3599" s="172" t="s">
        <v>80</v>
      </c>
    </row>
    <row r="3600" spans="13:19" s="133" customFormat="1" ht="12.75" hidden="1" x14ac:dyDescent="0.25">
      <c r="M3600" s="172" t="str">
        <f t="shared" si="112"/>
        <v>nie ubiegam sięWarmińsko-MazurskieBarczewo_PL622</v>
      </c>
      <c r="N3600" s="172" t="s">
        <v>1887</v>
      </c>
      <c r="O3600" s="192" t="str">
        <f t="shared" si="111"/>
        <v>Barczewo_PL622</v>
      </c>
      <c r="P3600" s="193" t="s">
        <v>1986</v>
      </c>
      <c r="Q3600" s="193" t="s">
        <v>1968</v>
      </c>
      <c r="R3600" s="172">
        <v>0</v>
      </c>
      <c r="S3600" s="172" t="s">
        <v>80</v>
      </c>
    </row>
    <row r="3601" spans="13:19" s="133" customFormat="1" ht="12.75" hidden="1" x14ac:dyDescent="0.25">
      <c r="M3601" s="172" t="str">
        <f t="shared" si="112"/>
        <v>nie ubiegam sięWarmińsko-MazurskieBartoszyce_PL622</v>
      </c>
      <c r="N3601" s="172" t="s">
        <v>1887</v>
      </c>
      <c r="O3601" s="192" t="str">
        <f t="shared" si="111"/>
        <v>Bartoszyce_PL622</v>
      </c>
      <c r="P3601" s="193" t="s">
        <v>1986</v>
      </c>
      <c r="Q3601" s="193" t="s">
        <v>1948</v>
      </c>
      <c r="R3601" s="172">
        <v>0</v>
      </c>
      <c r="S3601" s="172" t="s">
        <v>80</v>
      </c>
    </row>
    <row r="3602" spans="13:19" s="133" customFormat="1" ht="12.75" hidden="1" x14ac:dyDescent="0.25">
      <c r="M3602" s="172" t="str">
        <f t="shared" si="112"/>
        <v>nie ubiegam sięWarmińsko-MazurskieBiała Piska_PL623</v>
      </c>
      <c r="N3602" s="172" t="s">
        <v>1887</v>
      </c>
      <c r="O3602" s="192" t="str">
        <f t="shared" si="111"/>
        <v>Biała Piska_PL623</v>
      </c>
      <c r="P3602" s="193" t="s">
        <v>1985</v>
      </c>
      <c r="Q3602" s="193" t="s">
        <v>1937</v>
      </c>
      <c r="R3602" s="172">
        <v>0</v>
      </c>
      <c r="S3602" s="172" t="s">
        <v>80</v>
      </c>
    </row>
    <row r="3603" spans="13:19" s="133" customFormat="1" ht="12.75" hidden="1" x14ac:dyDescent="0.25">
      <c r="M3603" s="172" t="str">
        <f t="shared" si="112"/>
        <v>nie ubiegam sięWarmińsko-MazurskieBiskupiec_PL621</v>
      </c>
      <c r="N3603" s="172" t="s">
        <v>1887</v>
      </c>
      <c r="O3603" s="192" t="str">
        <f t="shared" si="111"/>
        <v>Biskupiec_PL621</v>
      </c>
      <c r="P3603" s="193" t="s">
        <v>1984</v>
      </c>
      <c r="Q3603" s="193" t="s">
        <v>1912</v>
      </c>
      <c r="R3603" s="172">
        <v>0</v>
      </c>
      <c r="S3603" s="172" t="s">
        <v>80</v>
      </c>
    </row>
    <row r="3604" spans="13:19" s="133" customFormat="1" ht="12.75" hidden="1" x14ac:dyDescent="0.25">
      <c r="M3604" s="172" t="str">
        <f t="shared" si="112"/>
        <v>nie ubiegam sięWarmińsko-MazurskieBiskupiec_PL622</v>
      </c>
      <c r="N3604" s="172" t="s">
        <v>1887</v>
      </c>
      <c r="O3604" s="192" t="str">
        <f t="shared" si="111"/>
        <v>Biskupiec_PL622</v>
      </c>
      <c r="P3604" s="193" t="s">
        <v>1986</v>
      </c>
      <c r="Q3604" s="193" t="s">
        <v>1912</v>
      </c>
      <c r="R3604" s="172">
        <v>0</v>
      </c>
      <c r="S3604" s="172" t="s">
        <v>80</v>
      </c>
    </row>
    <row r="3605" spans="13:19" s="133" customFormat="1" ht="12.75" hidden="1" x14ac:dyDescent="0.25">
      <c r="M3605" s="172" t="str">
        <f t="shared" si="112"/>
        <v>nie ubiegam sięWarmińsko-MazurskieBisztynek_PL622</v>
      </c>
      <c r="N3605" s="172" t="s">
        <v>1887</v>
      </c>
      <c r="O3605" s="192" t="str">
        <f t="shared" si="111"/>
        <v>Bisztynek_PL622</v>
      </c>
      <c r="P3605" s="193" t="s">
        <v>1986</v>
      </c>
      <c r="Q3605" s="193" t="s">
        <v>1949</v>
      </c>
      <c r="R3605" s="172">
        <v>0</v>
      </c>
      <c r="S3605" s="172" t="s">
        <v>80</v>
      </c>
    </row>
    <row r="3606" spans="13:19" s="133" customFormat="1" ht="12.75" hidden="1" x14ac:dyDescent="0.25">
      <c r="M3606" s="172" t="str">
        <f t="shared" si="112"/>
        <v>nie ubiegam sięWarmińsko-MazurskieBraniewo_PL621</v>
      </c>
      <c r="N3606" s="172" t="s">
        <v>1887</v>
      </c>
      <c r="O3606" s="192" t="str">
        <f t="shared" si="111"/>
        <v>Braniewo_PL621</v>
      </c>
      <c r="P3606" s="193" t="s">
        <v>1984</v>
      </c>
      <c r="Q3606" s="193" t="s">
        <v>1888</v>
      </c>
      <c r="R3606" s="172">
        <v>0</v>
      </c>
      <c r="S3606" s="172" t="s">
        <v>80</v>
      </c>
    </row>
    <row r="3607" spans="13:19" s="133" customFormat="1" ht="12.75" hidden="1" x14ac:dyDescent="0.25">
      <c r="M3607" s="172" t="str">
        <f t="shared" si="112"/>
        <v>nie ubiegam sięWarmińsko-MazurskieBudry_PL623</v>
      </c>
      <c r="N3607" s="172" t="s">
        <v>1887</v>
      </c>
      <c r="O3607" s="192" t="str">
        <f t="shared" si="111"/>
        <v>Budry_PL623</v>
      </c>
      <c r="P3607" s="193" t="s">
        <v>1985</v>
      </c>
      <c r="Q3607" s="193" t="s">
        <v>1944</v>
      </c>
      <c r="R3607" s="172">
        <v>0</v>
      </c>
      <c r="S3607" s="172" t="s">
        <v>80</v>
      </c>
    </row>
    <row r="3608" spans="13:19" s="133" customFormat="1" ht="12.75" hidden="1" x14ac:dyDescent="0.25">
      <c r="M3608" s="172" t="str">
        <f t="shared" si="112"/>
        <v>nie ubiegam sięWarmińsko-MazurskieDąbrówno_PL621</v>
      </c>
      <c r="N3608" s="172" t="s">
        <v>1887</v>
      </c>
      <c r="O3608" s="192" t="str">
        <f t="shared" si="111"/>
        <v>Dąbrówno_PL621</v>
      </c>
      <c r="P3608" s="193" t="s">
        <v>1984</v>
      </c>
      <c r="Q3608" s="193" t="s">
        <v>1916</v>
      </c>
      <c r="R3608" s="172">
        <v>0</v>
      </c>
      <c r="S3608" s="172" t="s">
        <v>80</v>
      </c>
    </row>
    <row r="3609" spans="13:19" s="133" customFormat="1" ht="12.75" hidden="1" x14ac:dyDescent="0.25">
      <c r="M3609" s="172" t="str">
        <f t="shared" si="112"/>
        <v>nie ubiegam sięWarmińsko-MazurskieDobre Miasto_PL622</v>
      </c>
      <c r="N3609" s="172" t="s">
        <v>1887</v>
      </c>
      <c r="O3609" s="192" t="str">
        <f t="shared" si="111"/>
        <v>Dobre Miasto_PL622</v>
      </c>
      <c r="P3609" s="193" t="s">
        <v>1986</v>
      </c>
      <c r="Q3609" s="193" t="s">
        <v>1969</v>
      </c>
      <c r="R3609" s="172">
        <v>0</v>
      </c>
      <c r="S3609" s="172" t="s">
        <v>80</v>
      </c>
    </row>
    <row r="3610" spans="13:19" s="133" customFormat="1" ht="12.75" hidden="1" x14ac:dyDescent="0.25">
      <c r="M3610" s="172" t="str">
        <f t="shared" si="112"/>
        <v>nie ubiegam sięWarmińsko-MazurskieDubeninki_PL623</v>
      </c>
      <c r="N3610" s="172" t="s">
        <v>1887</v>
      </c>
      <c r="O3610" s="192" t="str">
        <f t="shared" si="111"/>
        <v>Dubeninki_PL623</v>
      </c>
      <c r="P3610" s="193" t="s">
        <v>1985</v>
      </c>
      <c r="Q3610" s="193" t="s">
        <v>1942</v>
      </c>
      <c r="R3610" s="172">
        <v>0</v>
      </c>
      <c r="S3610" s="172" t="s">
        <v>80</v>
      </c>
    </row>
    <row r="3611" spans="13:19" s="133" customFormat="1" ht="12.75" hidden="1" x14ac:dyDescent="0.25">
      <c r="M3611" s="172" t="str">
        <f t="shared" si="112"/>
        <v>nie ubiegam sięWarmińsko-MazurskieDywity_PL622</v>
      </c>
      <c r="N3611" s="172" t="s">
        <v>1887</v>
      </c>
      <c r="O3611" s="192" t="str">
        <f t="shared" si="111"/>
        <v>Dywity_PL622</v>
      </c>
      <c r="P3611" s="193" t="s">
        <v>1986</v>
      </c>
      <c r="Q3611" s="193" t="s">
        <v>1970</v>
      </c>
      <c r="R3611" s="172">
        <v>0</v>
      </c>
      <c r="S3611" s="172" t="s">
        <v>80</v>
      </c>
    </row>
    <row r="3612" spans="13:19" s="133" customFormat="1" ht="12.75" hidden="1" x14ac:dyDescent="0.25">
      <c r="M3612" s="172" t="str">
        <f t="shared" si="112"/>
        <v>nie ubiegam sięWarmińsko-MazurskieDziałdowo_PL621</v>
      </c>
      <c r="N3612" s="172" t="s">
        <v>1887</v>
      </c>
      <c r="O3612" s="192" t="str">
        <f t="shared" si="111"/>
        <v>Działdowo_PL621</v>
      </c>
      <c r="P3612" s="193" t="s">
        <v>1984</v>
      </c>
      <c r="Q3612" s="193" t="s">
        <v>1894</v>
      </c>
      <c r="R3612" s="172">
        <v>0</v>
      </c>
      <c r="S3612" s="172" t="s">
        <v>80</v>
      </c>
    </row>
    <row r="3613" spans="13:19" s="133" customFormat="1" ht="12.75" hidden="1" x14ac:dyDescent="0.25">
      <c r="M3613" s="172" t="str">
        <f t="shared" si="112"/>
        <v>nie ubiegam sięWarmińsko-MazurskieDźwierzuty_PL622</v>
      </c>
      <c r="N3613" s="172" t="s">
        <v>1887</v>
      </c>
      <c r="O3613" s="192" t="str">
        <f t="shared" si="111"/>
        <v>Dźwierzuty_PL622</v>
      </c>
      <c r="P3613" s="193" t="s">
        <v>1986</v>
      </c>
      <c r="Q3613" s="193" t="s">
        <v>1978</v>
      </c>
      <c r="R3613" s="172">
        <v>0</v>
      </c>
      <c r="S3613" s="172" t="s">
        <v>80</v>
      </c>
    </row>
    <row r="3614" spans="13:19" s="133" customFormat="1" ht="12.75" hidden="1" x14ac:dyDescent="0.25">
      <c r="M3614" s="172" t="str">
        <f t="shared" si="112"/>
        <v>nie ubiegam sięWarmińsko-MazurskieElbląg_PL621</v>
      </c>
      <c r="N3614" s="172" t="s">
        <v>1887</v>
      </c>
      <c r="O3614" s="192" t="str">
        <f t="shared" si="111"/>
        <v>Elbląg_PL621</v>
      </c>
      <c r="P3614" s="193" t="s">
        <v>1984</v>
      </c>
      <c r="Q3614" s="193" t="s">
        <v>1898</v>
      </c>
      <c r="R3614" s="172">
        <v>0</v>
      </c>
      <c r="S3614" s="172" t="s">
        <v>80</v>
      </c>
    </row>
    <row r="3615" spans="13:19" s="133" customFormat="1" ht="12.75" hidden="1" x14ac:dyDescent="0.25">
      <c r="M3615" s="172" t="str">
        <f t="shared" si="112"/>
        <v>nie ubiegam sięWarmińsko-MazurskieEłk_PL623</v>
      </c>
      <c r="N3615" s="172" t="s">
        <v>1887</v>
      </c>
      <c r="O3615" s="192" t="str">
        <f t="shared" si="111"/>
        <v>Ełk_PL623</v>
      </c>
      <c r="P3615" s="193" t="s">
        <v>1985</v>
      </c>
      <c r="Q3615" s="193" t="s">
        <v>1924</v>
      </c>
      <c r="R3615" s="172">
        <v>0</v>
      </c>
      <c r="S3615" s="172" t="s">
        <v>80</v>
      </c>
    </row>
    <row r="3616" spans="13:19" s="133" customFormat="1" ht="12.75" hidden="1" x14ac:dyDescent="0.25">
      <c r="M3616" s="172" t="str">
        <f t="shared" si="112"/>
        <v>nie ubiegam sięWarmińsko-MazurskieFrombork_PL621</v>
      </c>
      <c r="N3616" s="172" t="s">
        <v>1887</v>
      </c>
      <c r="O3616" s="192" t="str">
        <f t="shared" si="111"/>
        <v>Frombork_PL621</v>
      </c>
      <c r="P3616" s="193" t="s">
        <v>1984</v>
      </c>
      <c r="Q3616" s="193" t="s">
        <v>1889</v>
      </c>
      <c r="R3616" s="172">
        <v>0</v>
      </c>
      <c r="S3616" s="172" t="s">
        <v>80</v>
      </c>
    </row>
    <row r="3617" spans="13:19" s="133" customFormat="1" ht="12.75" hidden="1" x14ac:dyDescent="0.25">
      <c r="M3617" s="172" t="str">
        <f t="shared" si="112"/>
        <v>nie ubiegam sięWarmińsko-MazurskieGietrzwałd_PL622</v>
      </c>
      <c r="N3617" s="172" t="s">
        <v>1887</v>
      </c>
      <c r="O3617" s="192" t="str">
        <f t="shared" si="111"/>
        <v>Gietrzwałd_PL622</v>
      </c>
      <c r="P3617" s="193" t="s">
        <v>1986</v>
      </c>
      <c r="Q3617" s="193" t="s">
        <v>1971</v>
      </c>
      <c r="R3617" s="172">
        <v>0</v>
      </c>
      <c r="S3617" s="172" t="s">
        <v>80</v>
      </c>
    </row>
    <row r="3618" spans="13:19" s="133" customFormat="1" ht="12.75" hidden="1" x14ac:dyDescent="0.25">
      <c r="M3618" s="172" t="str">
        <f t="shared" si="112"/>
        <v>nie ubiegam sięWarmińsko-MazurskieGiżycko_PL623</v>
      </c>
      <c r="N3618" s="172" t="s">
        <v>1887</v>
      </c>
      <c r="O3618" s="192" t="str">
        <f t="shared" si="111"/>
        <v>Giżycko_PL623</v>
      </c>
      <c r="P3618" s="193" t="s">
        <v>1985</v>
      </c>
      <c r="Q3618" s="193" t="s">
        <v>1928</v>
      </c>
      <c r="R3618" s="172">
        <v>0</v>
      </c>
      <c r="S3618" s="172" t="s">
        <v>80</v>
      </c>
    </row>
    <row r="3619" spans="13:19" s="133" customFormat="1" ht="12.75" hidden="1" x14ac:dyDescent="0.25">
      <c r="M3619" s="172" t="str">
        <f t="shared" si="112"/>
        <v>nie ubiegam sięWarmińsko-MazurskieGodkowo_PL621</v>
      </c>
      <c r="N3619" s="172" t="s">
        <v>1887</v>
      </c>
      <c r="O3619" s="192" t="str">
        <f t="shared" si="111"/>
        <v>Godkowo_PL621</v>
      </c>
      <c r="P3619" s="193" t="s">
        <v>1984</v>
      </c>
      <c r="Q3619" s="193" t="s">
        <v>1899</v>
      </c>
      <c r="R3619" s="172">
        <v>0</v>
      </c>
      <c r="S3619" s="172" t="s">
        <v>80</v>
      </c>
    </row>
    <row r="3620" spans="13:19" s="133" customFormat="1" ht="12.75" hidden="1" x14ac:dyDescent="0.25">
      <c r="M3620" s="172" t="str">
        <f t="shared" si="112"/>
        <v>nie ubiegam sięWarmińsko-MazurskieGołdap_PL623</v>
      </c>
      <c r="N3620" s="172" t="s">
        <v>1887</v>
      </c>
      <c r="O3620" s="192" t="str">
        <f t="shared" si="111"/>
        <v>Gołdap_PL623</v>
      </c>
      <c r="P3620" s="193" t="s">
        <v>1985</v>
      </c>
      <c r="Q3620" s="193" t="s">
        <v>1943</v>
      </c>
      <c r="R3620" s="172">
        <v>0</v>
      </c>
      <c r="S3620" s="172" t="s">
        <v>80</v>
      </c>
    </row>
    <row r="3621" spans="13:19" s="133" customFormat="1" ht="12.75" hidden="1" x14ac:dyDescent="0.25">
      <c r="M3621" s="172" t="str">
        <f t="shared" si="112"/>
        <v>nie ubiegam sięWarmińsko-MazurskieGórowo Iławeckie_PL622</v>
      </c>
      <c r="N3621" s="172" t="s">
        <v>1887</v>
      </c>
      <c r="O3621" s="192" t="str">
        <f t="shared" si="111"/>
        <v>Górowo Iławeckie_PL622</v>
      </c>
      <c r="P3621" s="193" t="s">
        <v>1986</v>
      </c>
      <c r="Q3621" s="193" t="s">
        <v>1947</v>
      </c>
      <c r="R3621" s="172">
        <v>0</v>
      </c>
      <c r="S3621" s="172" t="s">
        <v>80</v>
      </c>
    </row>
    <row r="3622" spans="13:19" s="133" customFormat="1" ht="12.75" hidden="1" x14ac:dyDescent="0.25">
      <c r="M3622" s="172" t="str">
        <f t="shared" si="112"/>
        <v>nie ubiegam sięWarmińsko-MazurskieGórowo Iławeckie_PL622</v>
      </c>
      <c r="N3622" s="172" t="s">
        <v>1887</v>
      </c>
      <c r="O3622" s="192" t="str">
        <f t="shared" si="111"/>
        <v>Górowo Iławeckie_PL622</v>
      </c>
      <c r="P3622" s="193" t="s">
        <v>1986</v>
      </c>
      <c r="Q3622" s="193" t="s">
        <v>1947</v>
      </c>
      <c r="R3622" s="172">
        <v>0</v>
      </c>
      <c r="S3622" s="172" t="s">
        <v>80</v>
      </c>
    </row>
    <row r="3623" spans="13:19" s="133" customFormat="1" ht="12.75" hidden="1" x14ac:dyDescent="0.25">
      <c r="M3623" s="172" t="str">
        <f t="shared" si="112"/>
        <v>nie ubiegam sięWarmińsko-MazurskieGrodziczno_PL621</v>
      </c>
      <c r="N3623" s="172" t="s">
        <v>1887</v>
      </c>
      <c r="O3623" s="192" t="str">
        <f t="shared" si="111"/>
        <v>Grodziczno_PL621</v>
      </c>
      <c r="P3623" s="193" t="s">
        <v>1984</v>
      </c>
      <c r="Q3623" s="193" t="s">
        <v>1913</v>
      </c>
      <c r="R3623" s="172">
        <v>0</v>
      </c>
      <c r="S3623" s="172" t="s">
        <v>80</v>
      </c>
    </row>
    <row r="3624" spans="13:19" s="133" customFormat="1" ht="12.75" hidden="1" x14ac:dyDescent="0.25">
      <c r="M3624" s="172" t="str">
        <f t="shared" si="112"/>
        <v>nie ubiegam sięWarmińsko-MazurskieGronowo Elbląskie_PL621</v>
      </c>
      <c r="N3624" s="172" t="s">
        <v>1887</v>
      </c>
      <c r="O3624" s="192" t="str">
        <f t="shared" si="111"/>
        <v>Gronowo Elbląskie_PL621</v>
      </c>
      <c r="P3624" s="193" t="s">
        <v>1984</v>
      </c>
      <c r="Q3624" s="193" t="s">
        <v>1900</v>
      </c>
      <c r="R3624" s="172">
        <v>0</v>
      </c>
      <c r="S3624" s="172" t="s">
        <v>80</v>
      </c>
    </row>
    <row r="3625" spans="13:19" s="133" customFormat="1" ht="12.75" hidden="1" x14ac:dyDescent="0.25">
      <c r="M3625" s="172" t="str">
        <f t="shared" si="112"/>
        <v>nie ubiegam sięWarmińsko-MazurskieGrunwald_PL621</v>
      </c>
      <c r="N3625" s="172" t="s">
        <v>1887</v>
      </c>
      <c r="O3625" s="192" t="str">
        <f t="shared" si="111"/>
        <v>Grunwald_PL621</v>
      </c>
      <c r="P3625" s="193" t="s">
        <v>1984</v>
      </c>
      <c r="Q3625" s="193" t="s">
        <v>1917</v>
      </c>
      <c r="R3625" s="172">
        <v>0</v>
      </c>
      <c r="S3625" s="172" t="s">
        <v>80</v>
      </c>
    </row>
    <row r="3626" spans="13:19" s="133" customFormat="1" ht="12.75" hidden="1" x14ac:dyDescent="0.25">
      <c r="M3626" s="172" t="str">
        <f t="shared" si="112"/>
        <v>nie ubiegam sięWarmińsko-MazurskieIława_PL621</v>
      </c>
      <c r="N3626" s="172" t="s">
        <v>1887</v>
      </c>
      <c r="O3626" s="192" t="str">
        <f t="shared" si="111"/>
        <v>Iława_PL621</v>
      </c>
      <c r="P3626" s="193" t="s">
        <v>1984</v>
      </c>
      <c r="Q3626" s="193" t="s">
        <v>1907</v>
      </c>
      <c r="R3626" s="172">
        <v>0</v>
      </c>
      <c r="S3626" s="172" t="s">
        <v>80</v>
      </c>
    </row>
    <row r="3627" spans="13:19" s="133" customFormat="1" ht="12.75" hidden="1" x14ac:dyDescent="0.25">
      <c r="M3627" s="172" t="str">
        <f t="shared" si="112"/>
        <v>nie ubiegam sięWarmińsko-MazurskieIłowo-Osada_PL621</v>
      </c>
      <c r="N3627" s="172" t="s">
        <v>1887</v>
      </c>
      <c r="O3627" s="192" t="str">
        <f t="shared" si="111"/>
        <v>Iłowo-Osada_PL621</v>
      </c>
      <c r="P3627" s="193" t="s">
        <v>1984</v>
      </c>
      <c r="Q3627" s="193" t="s">
        <v>1895</v>
      </c>
      <c r="R3627" s="172">
        <v>0</v>
      </c>
      <c r="S3627" s="172" t="s">
        <v>80</v>
      </c>
    </row>
    <row r="3628" spans="13:19" s="133" customFormat="1" ht="12.75" hidden="1" x14ac:dyDescent="0.25">
      <c r="M3628" s="172" t="str">
        <f t="shared" si="112"/>
        <v>nie ubiegam sięWarmińsko-MazurskieJanowiec Kościelny_PL622</v>
      </c>
      <c r="N3628" s="172" t="s">
        <v>1887</v>
      </c>
      <c r="O3628" s="192" t="str">
        <f t="shared" si="111"/>
        <v>Janowiec Kościelny_PL622</v>
      </c>
      <c r="P3628" s="193" t="s">
        <v>1986</v>
      </c>
      <c r="Q3628" s="193" t="s">
        <v>1964</v>
      </c>
      <c r="R3628" s="172">
        <v>0</v>
      </c>
      <c r="S3628" s="172" t="s">
        <v>80</v>
      </c>
    </row>
    <row r="3629" spans="13:19" s="133" customFormat="1" ht="12.75" hidden="1" x14ac:dyDescent="0.25">
      <c r="M3629" s="172" t="str">
        <f t="shared" si="112"/>
        <v>nie ubiegam sięWarmińsko-MazurskieJanowo_PL622</v>
      </c>
      <c r="N3629" s="172" t="s">
        <v>1887</v>
      </c>
      <c r="O3629" s="192" t="str">
        <f t="shared" si="111"/>
        <v>Janowo_PL622</v>
      </c>
      <c r="P3629" s="193" t="s">
        <v>1986</v>
      </c>
      <c r="Q3629" s="193" t="s">
        <v>1965</v>
      </c>
      <c r="R3629" s="172">
        <v>0</v>
      </c>
      <c r="S3629" s="172" t="s">
        <v>80</v>
      </c>
    </row>
    <row r="3630" spans="13:19" s="133" customFormat="1" ht="12.75" hidden="1" x14ac:dyDescent="0.25">
      <c r="M3630" s="172" t="str">
        <f t="shared" si="112"/>
        <v>nie ubiegam sięWarmińsko-MazurskieJedwabno_PL622</v>
      </c>
      <c r="N3630" s="172" t="s">
        <v>1887</v>
      </c>
      <c r="O3630" s="192" t="str">
        <f t="shared" si="111"/>
        <v>Jedwabno_PL622</v>
      </c>
      <c r="P3630" s="193" t="s">
        <v>1986</v>
      </c>
      <c r="Q3630" s="193" t="s">
        <v>1979</v>
      </c>
      <c r="R3630" s="172">
        <v>0</v>
      </c>
      <c r="S3630" s="172" t="s">
        <v>80</v>
      </c>
    </row>
    <row r="3631" spans="13:19" s="133" customFormat="1" ht="12.75" hidden="1" x14ac:dyDescent="0.25">
      <c r="M3631" s="172" t="str">
        <f t="shared" si="112"/>
        <v>nie ubiegam sięWarmińsko-MazurskieJeziorany_PL622</v>
      </c>
      <c r="N3631" s="172" t="s">
        <v>1887</v>
      </c>
      <c r="O3631" s="192" t="str">
        <f t="shared" si="111"/>
        <v>Jeziorany_PL622</v>
      </c>
      <c r="P3631" s="193" t="s">
        <v>1986</v>
      </c>
      <c r="Q3631" s="193" t="s">
        <v>1972</v>
      </c>
      <c r="R3631" s="172">
        <v>0</v>
      </c>
      <c r="S3631" s="172" t="s">
        <v>80</v>
      </c>
    </row>
    <row r="3632" spans="13:19" s="133" customFormat="1" ht="12.75" hidden="1" x14ac:dyDescent="0.25">
      <c r="M3632" s="172" t="str">
        <f t="shared" si="112"/>
        <v>nie ubiegam sięWarmińsko-MazurskieJonkowo_PL622</v>
      </c>
      <c r="N3632" s="172" t="s">
        <v>1887</v>
      </c>
      <c r="O3632" s="192" t="str">
        <f t="shared" si="111"/>
        <v>Jonkowo_PL622</v>
      </c>
      <c r="P3632" s="193" t="s">
        <v>1986</v>
      </c>
      <c r="Q3632" s="193" t="s">
        <v>1973</v>
      </c>
      <c r="R3632" s="172">
        <v>0</v>
      </c>
      <c r="S3632" s="172" t="s">
        <v>80</v>
      </c>
    </row>
    <row r="3633" spans="13:19" s="133" customFormat="1" ht="12.75" hidden="1" x14ac:dyDescent="0.25">
      <c r="M3633" s="172" t="str">
        <f t="shared" si="112"/>
        <v>nie ubiegam sięWarmińsko-MazurskieKalinowo_PL623</v>
      </c>
      <c r="N3633" s="172" t="s">
        <v>1887</v>
      </c>
      <c r="O3633" s="192" t="str">
        <f t="shared" si="111"/>
        <v>Kalinowo_PL623</v>
      </c>
      <c r="P3633" s="193" t="s">
        <v>1985</v>
      </c>
      <c r="Q3633" s="193" t="s">
        <v>1925</v>
      </c>
      <c r="R3633" s="172">
        <v>0</v>
      </c>
      <c r="S3633" s="172" t="s">
        <v>80</v>
      </c>
    </row>
    <row r="3634" spans="13:19" s="133" customFormat="1" ht="12.75" hidden="1" x14ac:dyDescent="0.25">
      <c r="M3634" s="172" t="str">
        <f t="shared" si="112"/>
        <v>nie ubiegam sięWarmińsko-MazurskieKętrzyn_PL622</v>
      </c>
      <c r="N3634" s="172" t="s">
        <v>1887</v>
      </c>
      <c r="O3634" s="192" t="str">
        <f t="shared" si="111"/>
        <v>Kętrzyn_PL622</v>
      </c>
      <c r="P3634" s="193" t="s">
        <v>1986</v>
      </c>
      <c r="Q3634" s="193" t="s">
        <v>1952</v>
      </c>
      <c r="R3634" s="172">
        <v>0</v>
      </c>
      <c r="S3634" s="172" t="s">
        <v>80</v>
      </c>
    </row>
    <row r="3635" spans="13:19" s="133" customFormat="1" ht="12.75" hidden="1" x14ac:dyDescent="0.25">
      <c r="M3635" s="172" t="str">
        <f t="shared" si="112"/>
        <v>nie ubiegam sięWarmińsko-MazurskieKisielice_PL621</v>
      </c>
      <c r="N3635" s="172" t="s">
        <v>1887</v>
      </c>
      <c r="O3635" s="192" t="str">
        <f t="shared" si="111"/>
        <v>Kisielice_PL621</v>
      </c>
      <c r="P3635" s="193" t="s">
        <v>1984</v>
      </c>
      <c r="Q3635" s="193" t="s">
        <v>1908</v>
      </c>
      <c r="R3635" s="172">
        <v>0</v>
      </c>
      <c r="S3635" s="172" t="s">
        <v>80</v>
      </c>
    </row>
    <row r="3636" spans="13:19" s="133" customFormat="1" ht="12.75" hidden="1" x14ac:dyDescent="0.25">
      <c r="M3636" s="172" t="str">
        <f t="shared" si="112"/>
        <v>nie ubiegam sięWarmińsko-MazurskieKiwity_PL622</v>
      </c>
      <c r="N3636" s="172" t="s">
        <v>1887</v>
      </c>
      <c r="O3636" s="192" t="str">
        <f t="shared" si="111"/>
        <v>Kiwity_PL622</v>
      </c>
      <c r="P3636" s="193" t="s">
        <v>1986</v>
      </c>
      <c r="Q3636" s="193" t="s">
        <v>1956</v>
      </c>
      <c r="R3636" s="172">
        <v>0</v>
      </c>
      <c r="S3636" s="172" t="s">
        <v>80</v>
      </c>
    </row>
    <row r="3637" spans="13:19" s="133" customFormat="1" ht="12.75" hidden="1" x14ac:dyDescent="0.25">
      <c r="M3637" s="172" t="str">
        <f t="shared" si="112"/>
        <v>nie ubiegam sięWarmińsko-MazurskieKolno_PL622</v>
      </c>
      <c r="N3637" s="172" t="s">
        <v>1887</v>
      </c>
      <c r="O3637" s="192" t="str">
        <f t="shared" si="111"/>
        <v>Kolno_PL622</v>
      </c>
      <c r="P3637" s="193" t="s">
        <v>1986</v>
      </c>
      <c r="Q3637" s="193" t="s">
        <v>1161</v>
      </c>
      <c r="R3637" s="172">
        <v>0</v>
      </c>
      <c r="S3637" s="172" t="s">
        <v>80</v>
      </c>
    </row>
    <row r="3638" spans="13:19" s="133" customFormat="1" ht="12.75" hidden="1" x14ac:dyDescent="0.25">
      <c r="M3638" s="172" t="str">
        <f t="shared" si="112"/>
        <v>nie ubiegam sięWarmińsko-MazurskieKorsze_PL622</v>
      </c>
      <c r="N3638" s="172" t="s">
        <v>1887</v>
      </c>
      <c r="O3638" s="192" t="str">
        <f t="shared" si="111"/>
        <v>Korsze_PL622</v>
      </c>
      <c r="P3638" s="193" t="s">
        <v>1986</v>
      </c>
      <c r="Q3638" s="193" t="s">
        <v>1953</v>
      </c>
      <c r="R3638" s="172">
        <v>0</v>
      </c>
      <c r="S3638" s="172" t="s">
        <v>80</v>
      </c>
    </row>
    <row r="3639" spans="13:19" s="133" customFormat="1" ht="12.75" hidden="1" x14ac:dyDescent="0.25">
      <c r="M3639" s="172" t="str">
        <f t="shared" si="112"/>
        <v>nie ubiegam sięWarmińsko-MazurskieKowale Oleckie_PL623</v>
      </c>
      <c r="N3639" s="172" t="s">
        <v>1887</v>
      </c>
      <c r="O3639" s="192" t="str">
        <f t="shared" si="111"/>
        <v>Kowale Oleckie_PL623</v>
      </c>
      <c r="P3639" s="193" t="s">
        <v>1985</v>
      </c>
      <c r="Q3639" s="193" t="s">
        <v>1933</v>
      </c>
      <c r="R3639" s="172">
        <v>0</v>
      </c>
      <c r="S3639" s="172" t="s">
        <v>80</v>
      </c>
    </row>
    <row r="3640" spans="13:19" s="133" customFormat="1" ht="12.75" hidden="1" x14ac:dyDescent="0.25">
      <c r="M3640" s="172" t="str">
        <f t="shared" si="112"/>
        <v>nie ubiegam sięWarmińsko-MazurskieKozłowo_PL622</v>
      </c>
      <c r="N3640" s="172" t="s">
        <v>1887</v>
      </c>
      <c r="O3640" s="192" t="str">
        <f t="shared" si="111"/>
        <v>Kozłowo_PL622</v>
      </c>
      <c r="P3640" s="193" t="s">
        <v>1986</v>
      </c>
      <c r="Q3640" s="193" t="s">
        <v>1966</v>
      </c>
      <c r="R3640" s="172">
        <v>0</v>
      </c>
      <c r="S3640" s="172" t="s">
        <v>80</v>
      </c>
    </row>
    <row r="3641" spans="13:19" s="133" customFormat="1" ht="12.75" hidden="1" x14ac:dyDescent="0.25">
      <c r="M3641" s="172" t="str">
        <f t="shared" si="112"/>
        <v>nie ubiegam sięWarmińsko-MazurskieKruklanki_PL623</v>
      </c>
      <c r="N3641" s="172" t="s">
        <v>1887</v>
      </c>
      <c r="O3641" s="192" t="str">
        <f t="shared" si="111"/>
        <v>Kruklanki_PL623</v>
      </c>
      <c r="P3641" s="193" t="s">
        <v>1985</v>
      </c>
      <c r="Q3641" s="193" t="s">
        <v>1929</v>
      </c>
      <c r="R3641" s="172">
        <v>0</v>
      </c>
      <c r="S3641" s="172" t="s">
        <v>80</v>
      </c>
    </row>
    <row r="3642" spans="13:19" s="133" customFormat="1" ht="12.75" hidden="1" x14ac:dyDescent="0.25">
      <c r="M3642" s="172" t="str">
        <f t="shared" si="112"/>
        <v>nie ubiegam sięWarmińsko-MazurskieKurzętnik_PL621</v>
      </c>
      <c r="N3642" s="172" t="s">
        <v>1887</v>
      </c>
      <c r="O3642" s="192" t="str">
        <f t="shared" si="111"/>
        <v>Kurzętnik_PL621</v>
      </c>
      <c r="P3642" s="193" t="s">
        <v>1984</v>
      </c>
      <c r="Q3642" s="193" t="s">
        <v>1914</v>
      </c>
      <c r="R3642" s="172">
        <v>0</v>
      </c>
      <c r="S3642" s="172" t="s">
        <v>80</v>
      </c>
    </row>
    <row r="3643" spans="13:19" s="133" customFormat="1" ht="12.75" hidden="1" x14ac:dyDescent="0.25">
      <c r="M3643" s="172" t="str">
        <f t="shared" si="112"/>
        <v>nie ubiegam sięWarmińsko-MazurskieLelkowo_PL621</v>
      </c>
      <c r="N3643" s="172" t="s">
        <v>1887</v>
      </c>
      <c r="O3643" s="192" t="str">
        <f t="shared" si="111"/>
        <v>Lelkowo_PL621</v>
      </c>
      <c r="P3643" s="193" t="s">
        <v>1984</v>
      </c>
      <c r="Q3643" s="193" t="s">
        <v>1890</v>
      </c>
      <c r="R3643" s="172">
        <v>0</v>
      </c>
      <c r="S3643" s="172" t="s">
        <v>80</v>
      </c>
    </row>
    <row r="3644" spans="13:19" s="133" customFormat="1" ht="12.75" hidden="1" x14ac:dyDescent="0.25">
      <c r="M3644" s="172" t="str">
        <f t="shared" si="112"/>
        <v>nie ubiegam sięWarmińsko-MazurskieLidzbark Warmiński_PL622</v>
      </c>
      <c r="N3644" s="172" t="s">
        <v>1887</v>
      </c>
      <c r="O3644" s="192" t="str">
        <f t="shared" si="111"/>
        <v>Lidzbark Warmiński_PL622</v>
      </c>
      <c r="P3644" s="193" t="s">
        <v>1986</v>
      </c>
      <c r="Q3644" s="193" t="s">
        <v>1957</v>
      </c>
      <c r="R3644" s="172">
        <v>0</v>
      </c>
      <c r="S3644" s="172" t="s">
        <v>80</v>
      </c>
    </row>
    <row r="3645" spans="13:19" s="133" customFormat="1" ht="12.75" hidden="1" x14ac:dyDescent="0.25">
      <c r="M3645" s="172" t="str">
        <f t="shared" si="112"/>
        <v>nie ubiegam sięWarmińsko-MazurskieLidzbark_PL621</v>
      </c>
      <c r="N3645" s="172" t="s">
        <v>1887</v>
      </c>
      <c r="O3645" s="192" t="str">
        <f t="shared" si="111"/>
        <v>Lidzbark_PL621</v>
      </c>
      <c r="P3645" s="193" t="s">
        <v>1984</v>
      </c>
      <c r="Q3645" s="193" t="s">
        <v>1896</v>
      </c>
      <c r="R3645" s="172">
        <v>0</v>
      </c>
      <c r="S3645" s="172" t="s">
        <v>80</v>
      </c>
    </row>
    <row r="3646" spans="13:19" s="133" customFormat="1" ht="12.75" hidden="1" x14ac:dyDescent="0.25">
      <c r="M3646" s="172" t="str">
        <f t="shared" si="112"/>
        <v>nie ubiegam sięWarmińsko-MazurskieLubawa_PL621</v>
      </c>
      <c r="N3646" s="172" t="s">
        <v>1887</v>
      </c>
      <c r="O3646" s="192" t="str">
        <f t="shared" si="111"/>
        <v>Lubawa_PL621</v>
      </c>
      <c r="P3646" s="193" t="s">
        <v>1984</v>
      </c>
      <c r="Q3646" s="193" t="s">
        <v>1909</v>
      </c>
      <c r="R3646" s="172">
        <v>0</v>
      </c>
      <c r="S3646" s="172" t="s">
        <v>80</v>
      </c>
    </row>
    <row r="3647" spans="13:19" s="133" customFormat="1" ht="12.75" hidden="1" x14ac:dyDescent="0.25">
      <c r="M3647" s="172" t="str">
        <f t="shared" si="112"/>
        <v>nie ubiegam sięWarmińsko-MazurskieLubomino_PL622</v>
      </c>
      <c r="N3647" s="172" t="s">
        <v>1887</v>
      </c>
      <c r="O3647" s="192" t="str">
        <f t="shared" si="111"/>
        <v>Lubomino_PL622</v>
      </c>
      <c r="P3647" s="193" t="s">
        <v>1986</v>
      </c>
      <c r="Q3647" s="193" t="s">
        <v>1958</v>
      </c>
      <c r="R3647" s="172">
        <v>0</v>
      </c>
      <c r="S3647" s="172" t="s">
        <v>80</v>
      </c>
    </row>
    <row r="3648" spans="13:19" s="133" customFormat="1" ht="12.75" hidden="1" x14ac:dyDescent="0.25">
      <c r="M3648" s="172" t="str">
        <f t="shared" si="112"/>
        <v>nie ubiegam sięWarmińsko-MazurskieŁukta_PL621</v>
      </c>
      <c r="N3648" s="172" t="s">
        <v>1887</v>
      </c>
      <c r="O3648" s="192" t="str">
        <f t="shared" si="111"/>
        <v>Łukta_PL621</v>
      </c>
      <c r="P3648" s="193" t="s">
        <v>1984</v>
      </c>
      <c r="Q3648" s="193" t="s">
        <v>1918</v>
      </c>
      <c r="R3648" s="172">
        <v>0</v>
      </c>
      <c r="S3648" s="172" t="s">
        <v>80</v>
      </c>
    </row>
    <row r="3649" spans="13:19" s="133" customFormat="1" ht="12.75" hidden="1" x14ac:dyDescent="0.25">
      <c r="M3649" s="172" t="str">
        <f t="shared" si="112"/>
        <v>nie ubiegam sięWarmińsko-MazurskieMałdyty_PL621</v>
      </c>
      <c r="N3649" s="172" t="s">
        <v>1887</v>
      </c>
      <c r="O3649" s="192" t="str">
        <f t="shared" si="111"/>
        <v>Małdyty_PL621</v>
      </c>
      <c r="P3649" s="193" t="s">
        <v>1984</v>
      </c>
      <c r="Q3649" s="193" t="s">
        <v>1919</v>
      </c>
      <c r="R3649" s="172">
        <v>0</v>
      </c>
      <c r="S3649" s="172" t="s">
        <v>80</v>
      </c>
    </row>
    <row r="3650" spans="13:19" s="133" customFormat="1" ht="12.75" hidden="1" x14ac:dyDescent="0.25">
      <c r="M3650" s="172" t="str">
        <f t="shared" si="112"/>
        <v>nie ubiegam sięWarmińsko-MazurskieMarkusy_PL621</v>
      </c>
      <c r="N3650" s="172" t="s">
        <v>1887</v>
      </c>
      <c r="O3650" s="192" t="str">
        <f t="shared" si="111"/>
        <v>Markusy_PL621</v>
      </c>
      <c r="P3650" s="193" t="s">
        <v>1984</v>
      </c>
      <c r="Q3650" s="193" t="s">
        <v>1901</v>
      </c>
      <c r="R3650" s="172">
        <v>0</v>
      </c>
      <c r="S3650" s="172" t="s">
        <v>80</v>
      </c>
    </row>
    <row r="3651" spans="13:19" s="133" customFormat="1" ht="12.75" hidden="1" x14ac:dyDescent="0.25">
      <c r="M3651" s="172" t="str">
        <f t="shared" si="112"/>
        <v>nie ubiegam sięWarmińsko-MazurskieMikołajki_PL622</v>
      </c>
      <c r="N3651" s="172" t="s">
        <v>1887</v>
      </c>
      <c r="O3651" s="192" t="str">
        <f t="shared" si="111"/>
        <v>Mikołajki_PL622</v>
      </c>
      <c r="P3651" s="193" t="s">
        <v>1986</v>
      </c>
      <c r="Q3651" s="193" t="s">
        <v>1960</v>
      </c>
      <c r="R3651" s="172">
        <v>0</v>
      </c>
      <c r="S3651" s="172" t="s">
        <v>80</v>
      </c>
    </row>
    <row r="3652" spans="13:19" s="133" customFormat="1" ht="12.75" hidden="1" x14ac:dyDescent="0.25">
      <c r="M3652" s="172" t="str">
        <f t="shared" si="112"/>
        <v>nie ubiegam sięWarmińsko-MazurskieMilejewo_PL621</v>
      </c>
      <c r="N3652" s="172" t="s">
        <v>1887</v>
      </c>
      <c r="O3652" s="192" t="str">
        <f t="shared" si="111"/>
        <v>Milejewo_PL621</v>
      </c>
      <c r="P3652" s="193" t="s">
        <v>1984</v>
      </c>
      <c r="Q3652" s="193" t="s">
        <v>1902</v>
      </c>
      <c r="R3652" s="172">
        <v>0</v>
      </c>
      <c r="S3652" s="172" t="s">
        <v>80</v>
      </c>
    </row>
    <row r="3653" spans="13:19" s="133" customFormat="1" ht="12.75" hidden="1" x14ac:dyDescent="0.25">
      <c r="M3653" s="172" t="str">
        <f t="shared" si="112"/>
        <v>nie ubiegam sięWarmińsko-MazurskieMiłakowo_PL621</v>
      </c>
      <c r="N3653" s="172" t="s">
        <v>1887</v>
      </c>
      <c r="O3653" s="192" t="str">
        <f t="shared" ref="O3653:O3716" si="113">Q3653&amp;P3653</f>
        <v>Miłakowo_PL621</v>
      </c>
      <c r="P3653" s="193" t="s">
        <v>1984</v>
      </c>
      <c r="Q3653" s="193" t="s">
        <v>1920</v>
      </c>
      <c r="R3653" s="172">
        <v>0</v>
      </c>
      <c r="S3653" s="172" t="s">
        <v>80</v>
      </c>
    </row>
    <row r="3654" spans="13:19" s="133" customFormat="1" ht="12.75" hidden="1" x14ac:dyDescent="0.25">
      <c r="M3654" s="172" t="str">
        <f t="shared" ref="M3654:M3717" si="114">S3654&amp;N3654&amp;O3654</f>
        <v>nie ubiegam sięWarmińsko-MazurskieMiłki_PL623</v>
      </c>
      <c r="N3654" s="172" t="s">
        <v>1887</v>
      </c>
      <c r="O3654" s="192" t="str">
        <f t="shared" si="113"/>
        <v>Miłki_PL623</v>
      </c>
      <c r="P3654" s="193" t="s">
        <v>1985</v>
      </c>
      <c r="Q3654" s="193" t="s">
        <v>1930</v>
      </c>
      <c r="R3654" s="172">
        <v>0</v>
      </c>
      <c r="S3654" s="172" t="s">
        <v>80</v>
      </c>
    </row>
    <row r="3655" spans="13:19" s="133" customFormat="1" ht="12.75" hidden="1" x14ac:dyDescent="0.25">
      <c r="M3655" s="172" t="str">
        <f t="shared" si="114"/>
        <v>nie ubiegam sięWarmińsko-MazurskieMiłomłyn_PL621</v>
      </c>
      <c r="N3655" s="172" t="s">
        <v>1887</v>
      </c>
      <c r="O3655" s="192" t="str">
        <f t="shared" si="113"/>
        <v>Miłomłyn_PL621</v>
      </c>
      <c r="P3655" s="193" t="s">
        <v>1984</v>
      </c>
      <c r="Q3655" s="193" t="s">
        <v>1921</v>
      </c>
      <c r="R3655" s="172">
        <v>0</v>
      </c>
      <c r="S3655" s="172" t="s">
        <v>80</v>
      </c>
    </row>
    <row r="3656" spans="13:19" s="133" customFormat="1" ht="12.75" hidden="1" x14ac:dyDescent="0.25">
      <c r="M3656" s="172" t="str">
        <f t="shared" si="114"/>
        <v>nie ubiegam sięWarmińsko-MazurskieMłynary_PL621</v>
      </c>
      <c r="N3656" s="172" t="s">
        <v>1887</v>
      </c>
      <c r="O3656" s="192" t="str">
        <f t="shared" si="113"/>
        <v>Młynary_PL621</v>
      </c>
      <c r="P3656" s="193" t="s">
        <v>1984</v>
      </c>
      <c r="Q3656" s="193" t="s">
        <v>1903</v>
      </c>
      <c r="R3656" s="172">
        <v>0</v>
      </c>
      <c r="S3656" s="172" t="s">
        <v>80</v>
      </c>
    </row>
    <row r="3657" spans="13:19" s="133" customFormat="1" ht="12.75" hidden="1" x14ac:dyDescent="0.25">
      <c r="M3657" s="172" t="str">
        <f t="shared" si="114"/>
        <v>nie ubiegam sięWarmińsko-MazurskieMorąg_PL621</v>
      </c>
      <c r="N3657" s="172" t="s">
        <v>1887</v>
      </c>
      <c r="O3657" s="192" t="str">
        <f t="shared" si="113"/>
        <v>Morąg_PL621</v>
      </c>
      <c r="P3657" s="193" t="s">
        <v>1984</v>
      </c>
      <c r="Q3657" s="193" t="s">
        <v>1922</v>
      </c>
      <c r="R3657" s="172">
        <v>0</v>
      </c>
      <c r="S3657" s="172" t="s">
        <v>80</v>
      </c>
    </row>
    <row r="3658" spans="13:19" s="133" customFormat="1" ht="12.75" hidden="1" x14ac:dyDescent="0.25">
      <c r="M3658" s="172" t="str">
        <f t="shared" si="114"/>
        <v>nie ubiegam sięWarmińsko-MazurskieMrągowo_PL622</v>
      </c>
      <c r="N3658" s="172" t="s">
        <v>1887</v>
      </c>
      <c r="O3658" s="192" t="str">
        <f t="shared" si="113"/>
        <v>Mrągowo_PL622</v>
      </c>
      <c r="P3658" s="193" t="s">
        <v>1986</v>
      </c>
      <c r="Q3658" s="193" t="s">
        <v>1961</v>
      </c>
      <c r="R3658" s="172">
        <v>0</v>
      </c>
      <c r="S3658" s="172" t="s">
        <v>80</v>
      </c>
    </row>
    <row r="3659" spans="13:19" s="133" customFormat="1" ht="12.75" hidden="1" x14ac:dyDescent="0.25">
      <c r="M3659" s="172" t="str">
        <f t="shared" si="114"/>
        <v>nie ubiegam sięWarmińsko-MazurskieNidzica_PL622</v>
      </c>
      <c r="N3659" s="172" t="s">
        <v>1887</v>
      </c>
      <c r="O3659" s="192" t="str">
        <f t="shared" si="113"/>
        <v>Nidzica_PL622</v>
      </c>
      <c r="P3659" s="193" t="s">
        <v>1986</v>
      </c>
      <c r="Q3659" s="193" t="s">
        <v>1967</v>
      </c>
      <c r="R3659" s="172">
        <v>0</v>
      </c>
      <c r="S3659" s="172" t="s">
        <v>80</v>
      </c>
    </row>
    <row r="3660" spans="13:19" s="133" customFormat="1" ht="12.75" hidden="1" x14ac:dyDescent="0.25">
      <c r="M3660" s="172" t="str">
        <f t="shared" si="114"/>
        <v>nie ubiegam sięWarmińsko-MazurskieNowe Miasto Lubawskie_PL621</v>
      </c>
      <c r="N3660" s="172" t="s">
        <v>1887</v>
      </c>
      <c r="O3660" s="192" t="str">
        <f t="shared" si="113"/>
        <v>Nowe Miasto Lubawskie_PL621</v>
      </c>
      <c r="P3660" s="193" t="s">
        <v>1984</v>
      </c>
      <c r="Q3660" s="193" t="s">
        <v>1915</v>
      </c>
      <c r="R3660" s="172">
        <v>0</v>
      </c>
      <c r="S3660" s="172" t="s">
        <v>80</v>
      </c>
    </row>
    <row r="3661" spans="13:19" s="133" customFormat="1" ht="12.75" hidden="1" x14ac:dyDescent="0.25">
      <c r="M3661" s="172" t="str">
        <f t="shared" si="114"/>
        <v>nie ubiegam sięWarmińsko-MazurskieOlecko_PL623</v>
      </c>
      <c r="N3661" s="172" t="s">
        <v>1887</v>
      </c>
      <c r="O3661" s="192" t="str">
        <f t="shared" si="113"/>
        <v>Olecko_PL623</v>
      </c>
      <c r="P3661" s="193" t="s">
        <v>1985</v>
      </c>
      <c r="Q3661" s="193" t="s">
        <v>1934</v>
      </c>
      <c r="R3661" s="172">
        <v>0</v>
      </c>
      <c r="S3661" s="172" t="s">
        <v>80</v>
      </c>
    </row>
    <row r="3662" spans="13:19" s="133" customFormat="1" ht="12.75" hidden="1" x14ac:dyDescent="0.25">
      <c r="M3662" s="172" t="str">
        <f t="shared" si="114"/>
        <v>nie ubiegam sięWarmińsko-MazurskieOlsztynek_PL622</v>
      </c>
      <c r="N3662" s="172" t="s">
        <v>1887</v>
      </c>
      <c r="O3662" s="192" t="str">
        <f t="shared" si="113"/>
        <v>Olsztynek_PL622</v>
      </c>
      <c r="P3662" s="193" t="s">
        <v>1986</v>
      </c>
      <c r="Q3662" s="193" t="s">
        <v>1974</v>
      </c>
      <c r="R3662" s="172">
        <v>0</v>
      </c>
      <c r="S3662" s="172" t="s">
        <v>80</v>
      </c>
    </row>
    <row r="3663" spans="13:19" s="133" customFormat="1" ht="12.75" hidden="1" x14ac:dyDescent="0.25">
      <c r="M3663" s="172" t="str">
        <f t="shared" si="114"/>
        <v>nie ubiegam sięWarmińsko-MazurskieOrneta_PL622</v>
      </c>
      <c r="N3663" s="172" t="s">
        <v>1887</v>
      </c>
      <c r="O3663" s="192" t="str">
        <f t="shared" si="113"/>
        <v>Orneta_PL622</v>
      </c>
      <c r="P3663" s="193" t="s">
        <v>1986</v>
      </c>
      <c r="Q3663" s="193" t="s">
        <v>1959</v>
      </c>
      <c r="R3663" s="172">
        <v>0</v>
      </c>
      <c r="S3663" s="172" t="s">
        <v>80</v>
      </c>
    </row>
    <row r="3664" spans="13:19" s="133" customFormat="1" ht="12.75" hidden="1" x14ac:dyDescent="0.25">
      <c r="M3664" s="172" t="str">
        <f t="shared" si="114"/>
        <v>nie ubiegam sięWarmińsko-MazurskieOrzysz_PL623</v>
      </c>
      <c r="N3664" s="172" t="s">
        <v>1887</v>
      </c>
      <c r="O3664" s="192" t="str">
        <f t="shared" si="113"/>
        <v>Orzysz_PL623</v>
      </c>
      <c r="P3664" s="193" t="s">
        <v>1985</v>
      </c>
      <c r="Q3664" s="193" t="s">
        <v>1938</v>
      </c>
      <c r="R3664" s="172">
        <v>0</v>
      </c>
      <c r="S3664" s="172" t="s">
        <v>80</v>
      </c>
    </row>
    <row r="3665" spans="13:19" s="133" customFormat="1" ht="12.75" hidden="1" x14ac:dyDescent="0.25">
      <c r="M3665" s="172" t="str">
        <f t="shared" si="114"/>
        <v>nie ubiegam sięWarmińsko-MazurskieOstróda_PL621</v>
      </c>
      <c r="N3665" s="172" t="s">
        <v>1887</v>
      </c>
      <c r="O3665" s="192" t="str">
        <f t="shared" si="113"/>
        <v>Ostróda_PL621</v>
      </c>
      <c r="P3665" s="193" t="s">
        <v>1984</v>
      </c>
      <c r="Q3665" s="193" t="s">
        <v>1923</v>
      </c>
      <c r="R3665" s="172">
        <v>0</v>
      </c>
      <c r="S3665" s="172" t="s">
        <v>80</v>
      </c>
    </row>
    <row r="3666" spans="13:19" s="133" customFormat="1" ht="12.75" hidden="1" x14ac:dyDescent="0.25">
      <c r="M3666" s="172" t="str">
        <f t="shared" si="114"/>
        <v>nie ubiegam sięWarmińsko-MazurskiePasłęk_PL621</v>
      </c>
      <c r="N3666" s="172" t="s">
        <v>1887</v>
      </c>
      <c r="O3666" s="192" t="str">
        <f t="shared" si="113"/>
        <v>Pasłęk_PL621</v>
      </c>
      <c r="P3666" s="193" t="s">
        <v>1984</v>
      </c>
      <c r="Q3666" s="193" t="s">
        <v>1904</v>
      </c>
      <c r="R3666" s="172">
        <v>0</v>
      </c>
      <c r="S3666" s="172" t="s">
        <v>80</v>
      </c>
    </row>
    <row r="3667" spans="13:19" s="133" customFormat="1" ht="12.75" hidden="1" x14ac:dyDescent="0.25">
      <c r="M3667" s="172" t="str">
        <f t="shared" si="114"/>
        <v>nie ubiegam sięWarmińsko-MazurskiePasym_PL622</v>
      </c>
      <c r="N3667" s="172" t="s">
        <v>1887</v>
      </c>
      <c r="O3667" s="192" t="str">
        <f t="shared" si="113"/>
        <v>Pasym_PL622</v>
      </c>
      <c r="P3667" s="193" t="s">
        <v>1986</v>
      </c>
      <c r="Q3667" s="193" t="s">
        <v>1980</v>
      </c>
      <c r="R3667" s="172">
        <v>0</v>
      </c>
      <c r="S3667" s="172" t="s">
        <v>80</v>
      </c>
    </row>
    <row r="3668" spans="13:19" s="133" customFormat="1" ht="12.75" hidden="1" x14ac:dyDescent="0.25">
      <c r="M3668" s="172" t="str">
        <f t="shared" si="114"/>
        <v>nie ubiegam sięWarmińsko-MazurskiePiecki_PL622</v>
      </c>
      <c r="N3668" s="172" t="s">
        <v>1887</v>
      </c>
      <c r="O3668" s="192" t="str">
        <f t="shared" si="113"/>
        <v>Piecki_PL622</v>
      </c>
      <c r="P3668" s="193" t="s">
        <v>1986</v>
      </c>
      <c r="Q3668" s="193" t="s">
        <v>1962</v>
      </c>
      <c r="R3668" s="172">
        <v>0</v>
      </c>
      <c r="S3668" s="172" t="s">
        <v>80</v>
      </c>
    </row>
    <row r="3669" spans="13:19" s="133" customFormat="1" ht="12.75" hidden="1" x14ac:dyDescent="0.25">
      <c r="M3669" s="172" t="str">
        <f t="shared" si="114"/>
        <v>nie ubiegam sięWarmińsko-MazurskiePieniężno_PL621</v>
      </c>
      <c r="N3669" s="172" t="s">
        <v>1887</v>
      </c>
      <c r="O3669" s="192" t="str">
        <f t="shared" si="113"/>
        <v>Pieniężno_PL621</v>
      </c>
      <c r="P3669" s="193" t="s">
        <v>1984</v>
      </c>
      <c r="Q3669" s="193" t="s">
        <v>1891</v>
      </c>
      <c r="R3669" s="172">
        <v>0</v>
      </c>
      <c r="S3669" s="172" t="s">
        <v>80</v>
      </c>
    </row>
    <row r="3670" spans="13:19" s="133" customFormat="1" ht="12.75" hidden="1" x14ac:dyDescent="0.25">
      <c r="M3670" s="172" t="str">
        <f t="shared" si="114"/>
        <v>nie ubiegam sięWarmińsko-MazurskiePisz_PL623</v>
      </c>
      <c r="N3670" s="172" t="s">
        <v>1887</v>
      </c>
      <c r="O3670" s="192" t="str">
        <f t="shared" si="113"/>
        <v>Pisz_PL623</v>
      </c>
      <c r="P3670" s="193" t="s">
        <v>1985</v>
      </c>
      <c r="Q3670" s="193" t="s">
        <v>1939</v>
      </c>
      <c r="R3670" s="172">
        <v>0</v>
      </c>
      <c r="S3670" s="172" t="s">
        <v>80</v>
      </c>
    </row>
    <row r="3671" spans="13:19" s="133" customFormat="1" ht="12.75" hidden="1" x14ac:dyDescent="0.25">
      <c r="M3671" s="172" t="str">
        <f t="shared" si="114"/>
        <v>nie ubiegam sięWarmińsko-MazurskiePłoskinia_PL621</v>
      </c>
      <c r="N3671" s="172" t="s">
        <v>1887</v>
      </c>
      <c r="O3671" s="192" t="str">
        <f t="shared" si="113"/>
        <v>Płoskinia_PL621</v>
      </c>
      <c r="P3671" s="193" t="s">
        <v>1984</v>
      </c>
      <c r="Q3671" s="193" t="s">
        <v>1892</v>
      </c>
      <c r="R3671" s="172">
        <v>0</v>
      </c>
      <c r="S3671" s="172" t="s">
        <v>80</v>
      </c>
    </row>
    <row r="3672" spans="13:19" s="133" customFormat="1" ht="12.75" hidden="1" x14ac:dyDescent="0.25">
      <c r="M3672" s="172" t="str">
        <f t="shared" si="114"/>
        <v>nie ubiegam sięWarmińsko-MazurskiePłośnica_PL621</v>
      </c>
      <c r="N3672" s="172" t="s">
        <v>1887</v>
      </c>
      <c r="O3672" s="192" t="str">
        <f t="shared" si="113"/>
        <v>Płośnica_PL621</v>
      </c>
      <c r="P3672" s="193" t="s">
        <v>1984</v>
      </c>
      <c r="Q3672" s="193" t="s">
        <v>1897</v>
      </c>
      <c r="R3672" s="172">
        <v>0</v>
      </c>
      <c r="S3672" s="172" t="s">
        <v>80</v>
      </c>
    </row>
    <row r="3673" spans="13:19" s="133" customFormat="1" ht="12.75" hidden="1" x14ac:dyDescent="0.25">
      <c r="M3673" s="172" t="str">
        <f t="shared" si="114"/>
        <v>nie ubiegam sięWarmińsko-MazurskiePozezdrze_PL623</v>
      </c>
      <c r="N3673" s="172" t="s">
        <v>1887</v>
      </c>
      <c r="O3673" s="192" t="str">
        <f t="shared" si="113"/>
        <v>Pozezdrze_PL623</v>
      </c>
      <c r="P3673" s="193" t="s">
        <v>1985</v>
      </c>
      <c r="Q3673" s="193" t="s">
        <v>1945</v>
      </c>
      <c r="R3673" s="172">
        <v>0</v>
      </c>
      <c r="S3673" s="172" t="s">
        <v>80</v>
      </c>
    </row>
    <row r="3674" spans="13:19" s="133" customFormat="1" ht="12.75" hidden="1" x14ac:dyDescent="0.25">
      <c r="M3674" s="172" t="str">
        <f t="shared" si="114"/>
        <v>nie ubiegam sięWarmińsko-MazurskieProstki_PL623</v>
      </c>
      <c r="N3674" s="172" t="s">
        <v>1887</v>
      </c>
      <c r="O3674" s="192" t="str">
        <f t="shared" si="113"/>
        <v>Prostki_PL623</v>
      </c>
      <c r="P3674" s="193" t="s">
        <v>1985</v>
      </c>
      <c r="Q3674" s="193" t="s">
        <v>1926</v>
      </c>
      <c r="R3674" s="172">
        <v>0</v>
      </c>
      <c r="S3674" s="172" t="s">
        <v>80</v>
      </c>
    </row>
    <row r="3675" spans="13:19" s="133" customFormat="1" ht="12.75" hidden="1" x14ac:dyDescent="0.25">
      <c r="M3675" s="172" t="str">
        <f t="shared" si="114"/>
        <v>nie ubiegam sięWarmińsko-MazurskiePurda_PL622</v>
      </c>
      <c r="N3675" s="172" t="s">
        <v>1887</v>
      </c>
      <c r="O3675" s="192" t="str">
        <f t="shared" si="113"/>
        <v>Purda_PL622</v>
      </c>
      <c r="P3675" s="193" t="s">
        <v>1986</v>
      </c>
      <c r="Q3675" s="193" t="s">
        <v>1975</v>
      </c>
      <c r="R3675" s="172">
        <v>0</v>
      </c>
      <c r="S3675" s="172" t="s">
        <v>80</v>
      </c>
    </row>
    <row r="3676" spans="13:19" s="133" customFormat="1" ht="12.75" hidden="1" x14ac:dyDescent="0.25">
      <c r="M3676" s="172" t="str">
        <f t="shared" si="114"/>
        <v>nie ubiegam sięWarmińsko-MazurskieReszel_PL622</v>
      </c>
      <c r="N3676" s="172" t="s">
        <v>1887</v>
      </c>
      <c r="O3676" s="192" t="str">
        <f t="shared" si="113"/>
        <v>Reszel_PL622</v>
      </c>
      <c r="P3676" s="193" t="s">
        <v>1986</v>
      </c>
      <c r="Q3676" s="193" t="s">
        <v>1954</v>
      </c>
      <c r="R3676" s="172">
        <v>0</v>
      </c>
      <c r="S3676" s="172" t="s">
        <v>80</v>
      </c>
    </row>
    <row r="3677" spans="13:19" s="133" customFormat="1" ht="12.75" hidden="1" x14ac:dyDescent="0.25">
      <c r="M3677" s="172" t="str">
        <f t="shared" si="114"/>
        <v>nie ubiegam sięWarmińsko-MazurskieRozogi_PL622</v>
      </c>
      <c r="N3677" s="172" t="s">
        <v>1887</v>
      </c>
      <c r="O3677" s="192" t="str">
        <f t="shared" si="113"/>
        <v>Rozogi_PL622</v>
      </c>
      <c r="P3677" s="193" t="s">
        <v>1986</v>
      </c>
      <c r="Q3677" s="193" t="s">
        <v>1981</v>
      </c>
      <c r="R3677" s="172">
        <v>0</v>
      </c>
      <c r="S3677" s="172" t="s">
        <v>80</v>
      </c>
    </row>
    <row r="3678" spans="13:19" s="133" customFormat="1" ht="12.75" hidden="1" x14ac:dyDescent="0.25">
      <c r="M3678" s="172" t="str">
        <f t="shared" si="114"/>
        <v>nie ubiegam sięWarmińsko-MazurskieRuciane-Nida_PL623</v>
      </c>
      <c r="N3678" s="172" t="s">
        <v>1887</v>
      </c>
      <c r="O3678" s="192" t="str">
        <f t="shared" si="113"/>
        <v>Ruciane-Nida_PL623</v>
      </c>
      <c r="P3678" s="193" t="s">
        <v>1985</v>
      </c>
      <c r="Q3678" s="193" t="s">
        <v>1940</v>
      </c>
      <c r="R3678" s="172">
        <v>0</v>
      </c>
      <c r="S3678" s="172" t="s">
        <v>80</v>
      </c>
    </row>
    <row r="3679" spans="13:19" s="133" customFormat="1" ht="12.75" hidden="1" x14ac:dyDescent="0.25">
      <c r="M3679" s="172" t="str">
        <f t="shared" si="114"/>
        <v>nie ubiegam sięWarmińsko-MazurskieRybno_PL621</v>
      </c>
      <c r="N3679" s="172" t="s">
        <v>1887</v>
      </c>
      <c r="O3679" s="192" t="str">
        <f t="shared" si="113"/>
        <v>Rybno_PL621</v>
      </c>
      <c r="P3679" s="193" t="s">
        <v>1984</v>
      </c>
      <c r="Q3679" s="193" t="s">
        <v>520</v>
      </c>
      <c r="R3679" s="172">
        <v>0</v>
      </c>
      <c r="S3679" s="172" t="s">
        <v>80</v>
      </c>
    </row>
    <row r="3680" spans="13:19" s="133" customFormat="1" ht="12.75" hidden="1" x14ac:dyDescent="0.25">
      <c r="M3680" s="172" t="str">
        <f t="shared" si="114"/>
        <v>nie ubiegam sięWarmińsko-MazurskieRychliki_PL621</v>
      </c>
      <c r="N3680" s="172" t="s">
        <v>1887</v>
      </c>
      <c r="O3680" s="192" t="str">
        <f t="shared" si="113"/>
        <v>Rychliki_PL621</v>
      </c>
      <c r="P3680" s="193" t="s">
        <v>1984</v>
      </c>
      <c r="Q3680" s="193" t="s">
        <v>1905</v>
      </c>
      <c r="R3680" s="172">
        <v>0</v>
      </c>
      <c r="S3680" s="172" t="s">
        <v>80</v>
      </c>
    </row>
    <row r="3681" spans="13:19" s="133" customFormat="1" ht="12.75" hidden="1" x14ac:dyDescent="0.25">
      <c r="M3681" s="172" t="str">
        <f t="shared" si="114"/>
        <v>nie ubiegam sięWarmińsko-MazurskieRyn_PL623</v>
      </c>
      <c r="N3681" s="172" t="s">
        <v>1887</v>
      </c>
      <c r="O3681" s="192" t="str">
        <f t="shared" si="113"/>
        <v>Ryn_PL623</v>
      </c>
      <c r="P3681" s="193" t="s">
        <v>1985</v>
      </c>
      <c r="Q3681" s="193" t="s">
        <v>1931</v>
      </c>
      <c r="R3681" s="172">
        <v>0</v>
      </c>
      <c r="S3681" s="172" t="s">
        <v>80</v>
      </c>
    </row>
    <row r="3682" spans="13:19" s="133" customFormat="1" ht="12.75" hidden="1" x14ac:dyDescent="0.25">
      <c r="M3682" s="172" t="str">
        <f t="shared" si="114"/>
        <v>nie ubiegam sięWarmińsko-MazurskieSępopol_PL622</v>
      </c>
      <c r="N3682" s="172" t="s">
        <v>1887</v>
      </c>
      <c r="O3682" s="192" t="str">
        <f t="shared" si="113"/>
        <v>Sępopol_PL622</v>
      </c>
      <c r="P3682" s="193" t="s">
        <v>1986</v>
      </c>
      <c r="Q3682" s="193" t="s">
        <v>1950</v>
      </c>
      <c r="R3682" s="172">
        <v>0</v>
      </c>
      <c r="S3682" s="172" t="s">
        <v>80</v>
      </c>
    </row>
    <row r="3683" spans="13:19" s="133" customFormat="1" ht="12.75" hidden="1" x14ac:dyDescent="0.25">
      <c r="M3683" s="172" t="str">
        <f t="shared" si="114"/>
        <v>nie ubiegam sięWarmińsko-MazurskieSorkwity_PL622</v>
      </c>
      <c r="N3683" s="172" t="s">
        <v>1887</v>
      </c>
      <c r="O3683" s="192" t="str">
        <f t="shared" si="113"/>
        <v>Sorkwity_PL622</v>
      </c>
      <c r="P3683" s="193" t="s">
        <v>1986</v>
      </c>
      <c r="Q3683" s="193" t="s">
        <v>1963</v>
      </c>
      <c r="R3683" s="172">
        <v>0</v>
      </c>
      <c r="S3683" s="172" t="s">
        <v>80</v>
      </c>
    </row>
    <row r="3684" spans="13:19" s="133" customFormat="1" ht="12.75" hidden="1" x14ac:dyDescent="0.25">
      <c r="M3684" s="172" t="str">
        <f t="shared" si="114"/>
        <v>nie ubiegam sięWarmińsko-MazurskieSrokowo_PL622</v>
      </c>
      <c r="N3684" s="172" t="s">
        <v>1887</v>
      </c>
      <c r="O3684" s="192" t="str">
        <f t="shared" si="113"/>
        <v>Srokowo_PL622</v>
      </c>
      <c r="P3684" s="193" t="s">
        <v>1986</v>
      </c>
      <c r="Q3684" s="193" t="s">
        <v>1955</v>
      </c>
      <c r="R3684" s="172">
        <v>0</v>
      </c>
      <c r="S3684" s="172" t="s">
        <v>80</v>
      </c>
    </row>
    <row r="3685" spans="13:19" s="133" customFormat="1" ht="12.75" hidden="1" x14ac:dyDescent="0.25">
      <c r="M3685" s="172" t="str">
        <f t="shared" si="114"/>
        <v>nie ubiegam sięWarmińsko-MazurskieStare Juchy_PL623</v>
      </c>
      <c r="N3685" s="172" t="s">
        <v>1887</v>
      </c>
      <c r="O3685" s="192" t="str">
        <f t="shared" si="113"/>
        <v>Stare Juchy_PL623</v>
      </c>
      <c r="P3685" s="193" t="s">
        <v>1985</v>
      </c>
      <c r="Q3685" s="193" t="s">
        <v>1927</v>
      </c>
      <c r="R3685" s="172">
        <v>0</v>
      </c>
      <c r="S3685" s="172" t="s">
        <v>80</v>
      </c>
    </row>
    <row r="3686" spans="13:19" s="133" customFormat="1" ht="12.75" hidden="1" x14ac:dyDescent="0.25">
      <c r="M3686" s="172" t="str">
        <f t="shared" si="114"/>
        <v>nie ubiegam sięWarmińsko-MazurskieStawiguda_PL622</v>
      </c>
      <c r="N3686" s="172" t="s">
        <v>1887</v>
      </c>
      <c r="O3686" s="192" t="str">
        <f t="shared" si="113"/>
        <v>Stawiguda_PL622</v>
      </c>
      <c r="P3686" s="193" t="s">
        <v>1986</v>
      </c>
      <c r="Q3686" s="193" t="s">
        <v>1976</v>
      </c>
      <c r="R3686" s="172">
        <v>0</v>
      </c>
      <c r="S3686" s="172" t="s">
        <v>80</v>
      </c>
    </row>
    <row r="3687" spans="13:19" s="133" customFormat="1" ht="12.75" hidden="1" x14ac:dyDescent="0.25">
      <c r="M3687" s="172" t="str">
        <f t="shared" si="114"/>
        <v>nie ubiegam sięWarmińsko-MazurskieSusz_PL621</v>
      </c>
      <c r="N3687" s="172" t="s">
        <v>1887</v>
      </c>
      <c r="O3687" s="192" t="str">
        <f t="shared" si="113"/>
        <v>Susz_PL621</v>
      </c>
      <c r="P3687" s="193" t="s">
        <v>1984</v>
      </c>
      <c r="Q3687" s="193" t="s">
        <v>1910</v>
      </c>
      <c r="R3687" s="172">
        <v>0</v>
      </c>
      <c r="S3687" s="172" t="s">
        <v>80</v>
      </c>
    </row>
    <row r="3688" spans="13:19" s="133" customFormat="1" ht="12.75" hidden="1" x14ac:dyDescent="0.25">
      <c r="M3688" s="172" t="str">
        <f t="shared" si="114"/>
        <v>nie ubiegam sięWarmińsko-MazurskieSzczytno_PL622</v>
      </c>
      <c r="N3688" s="172" t="s">
        <v>1887</v>
      </c>
      <c r="O3688" s="192" t="str">
        <f t="shared" si="113"/>
        <v>Szczytno_PL622</v>
      </c>
      <c r="P3688" s="193" t="s">
        <v>1986</v>
      </c>
      <c r="Q3688" s="193" t="s">
        <v>1982</v>
      </c>
      <c r="R3688" s="172">
        <v>0</v>
      </c>
      <c r="S3688" s="172" t="s">
        <v>80</v>
      </c>
    </row>
    <row r="3689" spans="13:19" s="133" customFormat="1" ht="12.75" hidden="1" x14ac:dyDescent="0.25">
      <c r="M3689" s="172" t="str">
        <f t="shared" si="114"/>
        <v>nie ubiegam sięWarmińsko-MazurskieŚwiątki_PL622</v>
      </c>
      <c r="N3689" s="172" t="s">
        <v>1887</v>
      </c>
      <c r="O3689" s="192" t="str">
        <f t="shared" si="113"/>
        <v>Świątki_PL622</v>
      </c>
      <c r="P3689" s="193" t="s">
        <v>1986</v>
      </c>
      <c r="Q3689" s="193" t="s">
        <v>1977</v>
      </c>
      <c r="R3689" s="172">
        <v>0</v>
      </c>
      <c r="S3689" s="172" t="s">
        <v>80</v>
      </c>
    </row>
    <row r="3690" spans="13:19" s="133" customFormat="1" ht="12.75" hidden="1" x14ac:dyDescent="0.25">
      <c r="M3690" s="172" t="str">
        <f t="shared" si="114"/>
        <v>nie ubiegam sięWarmińsko-MazurskieŚwiętajno_PL622</v>
      </c>
      <c r="N3690" s="172" t="s">
        <v>1887</v>
      </c>
      <c r="O3690" s="192" t="str">
        <f t="shared" si="113"/>
        <v>Świętajno_PL622</v>
      </c>
      <c r="P3690" s="193" t="s">
        <v>1986</v>
      </c>
      <c r="Q3690" s="193" t="s">
        <v>1935</v>
      </c>
      <c r="R3690" s="172">
        <v>0</v>
      </c>
      <c r="S3690" s="172" t="s">
        <v>80</v>
      </c>
    </row>
    <row r="3691" spans="13:19" s="133" customFormat="1" ht="12.75" hidden="1" x14ac:dyDescent="0.25">
      <c r="M3691" s="172" t="str">
        <f t="shared" si="114"/>
        <v>nie ubiegam sięWarmińsko-MazurskieŚwiętajno_PL623</v>
      </c>
      <c r="N3691" s="172" t="s">
        <v>1887</v>
      </c>
      <c r="O3691" s="192" t="str">
        <f t="shared" si="113"/>
        <v>Świętajno_PL623</v>
      </c>
      <c r="P3691" s="193" t="s">
        <v>1985</v>
      </c>
      <c r="Q3691" s="193" t="s">
        <v>1935</v>
      </c>
      <c r="R3691" s="172">
        <v>0</v>
      </c>
      <c r="S3691" s="172" t="s">
        <v>80</v>
      </c>
    </row>
    <row r="3692" spans="13:19" s="133" customFormat="1" ht="12.75" hidden="1" x14ac:dyDescent="0.25">
      <c r="M3692" s="172" t="str">
        <f t="shared" si="114"/>
        <v>nie ubiegam sięWarmińsko-MazurskieTolkmicko_PL621</v>
      </c>
      <c r="N3692" s="172" t="s">
        <v>1887</v>
      </c>
      <c r="O3692" s="192" t="str">
        <f t="shared" si="113"/>
        <v>Tolkmicko_PL621</v>
      </c>
      <c r="P3692" s="193" t="s">
        <v>1984</v>
      </c>
      <c r="Q3692" s="193" t="s">
        <v>1906</v>
      </c>
      <c r="R3692" s="172">
        <v>0</v>
      </c>
      <c r="S3692" s="172" t="s">
        <v>80</v>
      </c>
    </row>
    <row r="3693" spans="13:19" s="133" customFormat="1" ht="12.75" hidden="1" x14ac:dyDescent="0.25">
      <c r="M3693" s="172" t="str">
        <f t="shared" si="114"/>
        <v>nie ubiegam sięWarmińsko-MazurskieWęgorzewo_PL623</v>
      </c>
      <c r="N3693" s="172" t="s">
        <v>1887</v>
      </c>
      <c r="O3693" s="192" t="str">
        <f t="shared" si="113"/>
        <v>Węgorzewo_PL623</v>
      </c>
      <c r="P3693" s="193" t="s">
        <v>1985</v>
      </c>
      <c r="Q3693" s="193" t="s">
        <v>1946</v>
      </c>
      <c r="R3693" s="172">
        <v>0</v>
      </c>
      <c r="S3693" s="172" t="s">
        <v>80</v>
      </c>
    </row>
    <row r="3694" spans="13:19" s="133" customFormat="1" ht="12.75" hidden="1" x14ac:dyDescent="0.25">
      <c r="M3694" s="172" t="str">
        <f t="shared" si="114"/>
        <v>nie ubiegam sięWarmińsko-MazurskieWielbark_PL622</v>
      </c>
      <c r="N3694" s="172" t="s">
        <v>1887</v>
      </c>
      <c r="O3694" s="192" t="str">
        <f t="shared" si="113"/>
        <v>Wielbark_PL622</v>
      </c>
      <c r="P3694" s="193" t="s">
        <v>1986</v>
      </c>
      <c r="Q3694" s="193" t="s">
        <v>1983</v>
      </c>
      <c r="R3694" s="172">
        <v>0</v>
      </c>
      <c r="S3694" s="172" t="s">
        <v>80</v>
      </c>
    </row>
    <row r="3695" spans="13:19" s="133" customFormat="1" ht="12.75" hidden="1" x14ac:dyDescent="0.25">
      <c r="M3695" s="172" t="str">
        <f t="shared" si="114"/>
        <v>nie ubiegam sięWarmińsko-MazurskieWieliczki_PL623</v>
      </c>
      <c r="N3695" s="172" t="s">
        <v>1887</v>
      </c>
      <c r="O3695" s="192" t="str">
        <f t="shared" si="113"/>
        <v>Wieliczki_PL623</v>
      </c>
      <c r="P3695" s="193" t="s">
        <v>1985</v>
      </c>
      <c r="Q3695" s="193" t="s">
        <v>1936</v>
      </c>
      <c r="R3695" s="172">
        <v>0</v>
      </c>
      <c r="S3695" s="172" t="s">
        <v>80</v>
      </c>
    </row>
    <row r="3696" spans="13:19" s="133" customFormat="1" ht="12.75" hidden="1" x14ac:dyDescent="0.25">
      <c r="M3696" s="172" t="str">
        <f t="shared" si="114"/>
        <v>nie ubiegam sięWarmińsko-MazurskieWilczęta_PL621</v>
      </c>
      <c r="N3696" s="172" t="s">
        <v>1887</v>
      </c>
      <c r="O3696" s="192" t="str">
        <f t="shared" si="113"/>
        <v>Wilczęta_PL621</v>
      </c>
      <c r="P3696" s="193" t="s">
        <v>1984</v>
      </c>
      <c r="Q3696" s="193" t="s">
        <v>1893</v>
      </c>
      <c r="R3696" s="172">
        <v>0</v>
      </c>
      <c r="S3696" s="172" t="s">
        <v>80</v>
      </c>
    </row>
    <row r="3697" spans="13:19" s="133" customFormat="1" ht="12.75" hidden="1" x14ac:dyDescent="0.25">
      <c r="M3697" s="172" t="str">
        <f t="shared" si="114"/>
        <v>nie ubiegam sięWarmińsko-MazurskieWydminy_PL623</v>
      </c>
      <c r="N3697" s="172" t="s">
        <v>1887</v>
      </c>
      <c r="O3697" s="192" t="str">
        <f t="shared" si="113"/>
        <v>Wydminy_PL623</v>
      </c>
      <c r="P3697" s="193" t="s">
        <v>1985</v>
      </c>
      <c r="Q3697" s="193" t="s">
        <v>1932</v>
      </c>
      <c r="R3697" s="172">
        <v>0</v>
      </c>
      <c r="S3697" s="172" t="s">
        <v>80</v>
      </c>
    </row>
    <row r="3698" spans="13:19" s="133" customFormat="1" ht="12.75" hidden="1" x14ac:dyDescent="0.25">
      <c r="M3698" s="172" t="str">
        <f t="shared" si="114"/>
        <v>nie ubiegam sięWarmińsko-MazurskieZalewo_PL621</v>
      </c>
      <c r="N3698" s="172" t="s">
        <v>1887</v>
      </c>
      <c r="O3698" s="192" t="str">
        <f t="shared" si="113"/>
        <v>Zalewo_PL621</v>
      </c>
      <c r="P3698" s="193" t="s">
        <v>1984</v>
      </c>
      <c r="Q3698" s="193" t="s">
        <v>1911</v>
      </c>
      <c r="R3698" s="172">
        <v>0</v>
      </c>
      <c r="S3698" s="172" t="s">
        <v>80</v>
      </c>
    </row>
    <row r="3699" spans="13:19" s="133" customFormat="1" ht="12.75" hidden="1" x14ac:dyDescent="0.25">
      <c r="M3699" s="172" t="str">
        <f t="shared" si="114"/>
        <v>nie ubiegam sięWielkopolskieBabiak_PL414</v>
      </c>
      <c r="N3699" s="172" t="s">
        <v>1229</v>
      </c>
      <c r="O3699" s="192" t="str">
        <f t="shared" si="113"/>
        <v>Babiak_PL414</v>
      </c>
      <c r="P3699" s="193" t="s">
        <v>1406</v>
      </c>
      <c r="Q3699" s="193" t="s">
        <v>1280</v>
      </c>
      <c r="R3699" s="172">
        <v>0</v>
      </c>
      <c r="S3699" s="172" t="s">
        <v>80</v>
      </c>
    </row>
    <row r="3700" spans="13:19" s="133" customFormat="1" ht="12.75" hidden="1" x14ac:dyDescent="0.25">
      <c r="M3700" s="172" t="str">
        <f t="shared" si="114"/>
        <v>nie ubiegam sięWielkopolskieBaranów_PL416</v>
      </c>
      <c r="N3700" s="172" t="s">
        <v>1229</v>
      </c>
      <c r="O3700" s="192" t="str">
        <f t="shared" si="113"/>
        <v>Baranów_PL416</v>
      </c>
      <c r="P3700" s="193" t="s">
        <v>1405</v>
      </c>
      <c r="Q3700" s="193" t="s">
        <v>500</v>
      </c>
      <c r="R3700" s="172">
        <v>0</v>
      </c>
      <c r="S3700" s="172" t="s">
        <v>80</v>
      </c>
    </row>
    <row r="3701" spans="13:19" s="133" customFormat="1" ht="12.75" hidden="1" x14ac:dyDescent="0.25">
      <c r="M3701" s="172" t="str">
        <f t="shared" si="114"/>
        <v>nie ubiegam sięWielkopolskieBiałośliwie_PL411</v>
      </c>
      <c r="N3701" s="172" t="s">
        <v>1229</v>
      </c>
      <c r="O3701" s="192" t="str">
        <f t="shared" si="113"/>
        <v>Białośliwie_PL411</v>
      </c>
      <c r="P3701" s="193" t="s">
        <v>1408</v>
      </c>
      <c r="Q3701" s="193" t="s">
        <v>1367</v>
      </c>
      <c r="R3701" s="172">
        <v>0</v>
      </c>
      <c r="S3701" s="172" t="s">
        <v>80</v>
      </c>
    </row>
    <row r="3702" spans="13:19" s="133" customFormat="1" ht="12.75" hidden="1" x14ac:dyDescent="0.25">
      <c r="M3702" s="172" t="str">
        <f t="shared" si="114"/>
        <v>nie ubiegam sięWielkopolskieBlizanów_PL416</v>
      </c>
      <c r="N3702" s="172" t="s">
        <v>1229</v>
      </c>
      <c r="O3702" s="192" t="str">
        <f t="shared" si="113"/>
        <v>Blizanów_PL416</v>
      </c>
      <c r="P3702" s="193" t="s">
        <v>1405</v>
      </c>
      <c r="Q3702" s="193" t="s">
        <v>1233</v>
      </c>
      <c r="R3702" s="172">
        <v>0</v>
      </c>
      <c r="S3702" s="172" t="s">
        <v>80</v>
      </c>
    </row>
    <row r="3703" spans="13:19" s="133" customFormat="1" ht="12.75" hidden="1" x14ac:dyDescent="0.25">
      <c r="M3703" s="172" t="str">
        <f t="shared" si="114"/>
        <v>nie ubiegam sięWielkopolskieBojanowo_PL417</v>
      </c>
      <c r="N3703" s="172" t="s">
        <v>1229</v>
      </c>
      <c r="O3703" s="192" t="str">
        <f t="shared" si="113"/>
        <v>Bojanowo_PL417</v>
      </c>
      <c r="P3703" s="193" t="s">
        <v>1407</v>
      </c>
      <c r="Q3703" s="193" t="s">
        <v>1349</v>
      </c>
      <c r="R3703" s="172">
        <v>0</v>
      </c>
      <c r="S3703" s="172" t="s">
        <v>80</v>
      </c>
    </row>
    <row r="3704" spans="13:19" s="133" customFormat="1" ht="12.75" hidden="1" x14ac:dyDescent="0.25">
      <c r="M3704" s="172" t="str">
        <f t="shared" si="114"/>
        <v>nie ubiegam sięWielkopolskieBorek Wielkopolski_PL417</v>
      </c>
      <c r="N3704" s="172" t="s">
        <v>1229</v>
      </c>
      <c r="O3704" s="192" t="str">
        <f t="shared" si="113"/>
        <v>Borek Wielkopolski_PL417</v>
      </c>
      <c r="P3704" s="193" t="s">
        <v>1407</v>
      </c>
      <c r="Q3704" s="193" t="s">
        <v>1320</v>
      </c>
      <c r="R3704" s="172">
        <v>0</v>
      </c>
      <c r="S3704" s="172" t="s">
        <v>80</v>
      </c>
    </row>
    <row r="3705" spans="13:19" s="133" customFormat="1" ht="12.75" hidden="1" x14ac:dyDescent="0.25">
      <c r="M3705" s="172" t="str">
        <f t="shared" si="114"/>
        <v>nie ubiegam sięWielkopolskieBralin_PL416</v>
      </c>
      <c r="N3705" s="172" t="s">
        <v>1229</v>
      </c>
      <c r="O3705" s="192" t="str">
        <f t="shared" si="113"/>
        <v>Bralin_PL416</v>
      </c>
      <c r="P3705" s="193" t="s">
        <v>1405</v>
      </c>
      <c r="Q3705" s="193" t="s">
        <v>1243</v>
      </c>
      <c r="R3705" s="172">
        <v>0</v>
      </c>
      <c r="S3705" s="172" t="s">
        <v>80</v>
      </c>
    </row>
    <row r="3706" spans="13:19" s="133" customFormat="1" ht="12.75" hidden="1" x14ac:dyDescent="0.25">
      <c r="M3706" s="172" t="str">
        <f t="shared" si="114"/>
        <v>nie ubiegam sięWielkopolskieBrodnica_PL418</v>
      </c>
      <c r="N3706" s="172" t="s">
        <v>1229</v>
      </c>
      <c r="O3706" s="192" t="str">
        <f t="shared" si="113"/>
        <v>Brodnica_PL418</v>
      </c>
      <c r="P3706" s="193" t="s">
        <v>1409</v>
      </c>
      <c r="Q3706" s="193" t="s">
        <v>1402</v>
      </c>
      <c r="R3706" s="172">
        <v>0</v>
      </c>
      <c r="S3706" s="172" t="s">
        <v>80</v>
      </c>
    </row>
    <row r="3707" spans="13:19" s="133" customFormat="1" ht="12.75" hidden="1" x14ac:dyDescent="0.25">
      <c r="M3707" s="172" t="str">
        <f t="shared" si="114"/>
        <v>nie ubiegam sięWielkopolskieBrudzew_PL414</v>
      </c>
      <c r="N3707" s="172" t="s">
        <v>1229</v>
      </c>
      <c r="O3707" s="192" t="str">
        <f t="shared" si="113"/>
        <v>Brudzew_PL414</v>
      </c>
      <c r="P3707" s="193" t="s">
        <v>1406</v>
      </c>
      <c r="Q3707" s="193" t="s">
        <v>1309</v>
      </c>
      <c r="R3707" s="172">
        <v>0</v>
      </c>
      <c r="S3707" s="172" t="s">
        <v>80</v>
      </c>
    </row>
    <row r="3708" spans="13:19" s="133" customFormat="1" ht="12.75" hidden="1" x14ac:dyDescent="0.25">
      <c r="M3708" s="172" t="str">
        <f t="shared" si="114"/>
        <v>nie ubiegam sięWielkopolskieBrzeziny_PL416</v>
      </c>
      <c r="N3708" s="172" t="s">
        <v>1229</v>
      </c>
      <c r="O3708" s="192" t="str">
        <f t="shared" si="113"/>
        <v>Brzeziny_PL416</v>
      </c>
      <c r="P3708" s="193" t="s">
        <v>1405</v>
      </c>
      <c r="Q3708" s="193" t="s">
        <v>142</v>
      </c>
      <c r="R3708" s="172">
        <v>0</v>
      </c>
      <c r="S3708" s="172" t="s">
        <v>80</v>
      </c>
    </row>
    <row r="3709" spans="13:19" s="133" customFormat="1" ht="12.75" hidden="1" x14ac:dyDescent="0.25">
      <c r="M3709" s="172" t="str">
        <f t="shared" si="114"/>
        <v>nie ubiegam sięWielkopolskieBudzyń_PL411</v>
      </c>
      <c r="N3709" s="172" t="s">
        <v>1229</v>
      </c>
      <c r="O3709" s="192" t="str">
        <f t="shared" si="113"/>
        <v>Budzyń_PL411</v>
      </c>
      <c r="P3709" s="193" t="s">
        <v>1408</v>
      </c>
      <c r="Q3709" s="193" t="s">
        <v>1356</v>
      </c>
      <c r="R3709" s="172">
        <v>0</v>
      </c>
      <c r="S3709" s="172" t="s">
        <v>80</v>
      </c>
    </row>
    <row r="3710" spans="13:19" s="133" customFormat="1" ht="12.75" hidden="1" x14ac:dyDescent="0.25">
      <c r="M3710" s="172" t="str">
        <f t="shared" si="114"/>
        <v>nie ubiegam sięWielkopolskieBuk_PL418</v>
      </c>
      <c r="N3710" s="172" t="s">
        <v>1229</v>
      </c>
      <c r="O3710" s="192" t="str">
        <f t="shared" si="113"/>
        <v>Buk_PL418</v>
      </c>
      <c r="P3710" s="193" t="s">
        <v>1409</v>
      </c>
      <c r="Q3710" s="193" t="s">
        <v>1387</v>
      </c>
      <c r="R3710" s="172">
        <v>0</v>
      </c>
      <c r="S3710" s="172" t="s">
        <v>80</v>
      </c>
    </row>
    <row r="3711" spans="13:19" s="133" customFormat="1" ht="12.75" hidden="1" x14ac:dyDescent="0.25">
      <c r="M3711" s="172" t="str">
        <f t="shared" si="114"/>
        <v>nie ubiegam sięWielkopolskieCeków-Kolonia_PL416</v>
      </c>
      <c r="N3711" s="172" t="s">
        <v>1229</v>
      </c>
      <c r="O3711" s="192" t="str">
        <f t="shared" si="113"/>
        <v>Ceków-Kolonia_PL416</v>
      </c>
      <c r="P3711" s="193" t="s">
        <v>1405</v>
      </c>
      <c r="Q3711" s="193" t="s">
        <v>1234</v>
      </c>
      <c r="R3711" s="172">
        <v>0</v>
      </c>
      <c r="S3711" s="172" t="s">
        <v>80</v>
      </c>
    </row>
    <row r="3712" spans="13:19" s="133" customFormat="1" ht="12.75" hidden="1" x14ac:dyDescent="0.25">
      <c r="M3712" s="172" t="str">
        <f t="shared" si="114"/>
        <v>nie ubiegam sięWielkopolskieChocz_PL416</v>
      </c>
      <c r="N3712" s="172" t="s">
        <v>1229</v>
      </c>
      <c r="O3712" s="192" t="str">
        <f t="shared" si="113"/>
        <v>Chocz_PL416</v>
      </c>
      <c r="P3712" s="193" t="s">
        <v>1405</v>
      </c>
      <c r="Q3712" s="193" t="s">
        <v>1267</v>
      </c>
      <c r="R3712" s="172">
        <v>0</v>
      </c>
      <c r="S3712" s="172" t="s">
        <v>80</v>
      </c>
    </row>
    <row r="3713" spans="13:19" s="133" customFormat="1" ht="12.75" hidden="1" x14ac:dyDescent="0.25">
      <c r="M3713" s="172" t="str">
        <f t="shared" si="114"/>
        <v>nie ubiegam sięWielkopolskieChodów_PL414</v>
      </c>
      <c r="N3713" s="172" t="s">
        <v>1229</v>
      </c>
      <c r="O3713" s="192" t="str">
        <f t="shared" si="113"/>
        <v>Chodów_PL414</v>
      </c>
      <c r="P3713" s="193" t="s">
        <v>1406</v>
      </c>
      <c r="Q3713" s="193" t="s">
        <v>1281</v>
      </c>
      <c r="R3713" s="172">
        <v>0</v>
      </c>
      <c r="S3713" s="172" t="s">
        <v>80</v>
      </c>
    </row>
    <row r="3714" spans="13:19" s="133" customFormat="1" ht="12.75" hidden="1" x14ac:dyDescent="0.25">
      <c r="M3714" s="172" t="str">
        <f t="shared" si="114"/>
        <v>nie ubiegam sięWielkopolskieChodzież_PL411</v>
      </c>
      <c r="N3714" s="172" t="s">
        <v>1229</v>
      </c>
      <c r="O3714" s="192" t="str">
        <f t="shared" si="113"/>
        <v>Chodzież_PL411</v>
      </c>
      <c r="P3714" s="193" t="s">
        <v>1408</v>
      </c>
      <c r="Q3714" s="193" t="s">
        <v>1357</v>
      </c>
      <c r="R3714" s="172">
        <v>0</v>
      </c>
      <c r="S3714" s="172" t="s">
        <v>80</v>
      </c>
    </row>
    <row r="3715" spans="13:19" s="133" customFormat="1" ht="12.75" hidden="1" x14ac:dyDescent="0.25">
      <c r="M3715" s="172" t="str">
        <f t="shared" si="114"/>
        <v>nie ubiegam sięWielkopolskieChrzypsko Wielkie_PL417</v>
      </c>
      <c r="N3715" s="172" t="s">
        <v>1229</v>
      </c>
      <c r="O3715" s="192" t="str">
        <f t="shared" si="113"/>
        <v>Chrzypsko Wielkie_PL417</v>
      </c>
      <c r="P3715" s="193" t="s">
        <v>1407</v>
      </c>
      <c r="Q3715" s="193" t="s">
        <v>1340</v>
      </c>
      <c r="R3715" s="172">
        <v>0</v>
      </c>
      <c r="S3715" s="172" t="s">
        <v>80</v>
      </c>
    </row>
    <row r="3716" spans="13:19" s="133" customFormat="1" ht="12.75" hidden="1" x14ac:dyDescent="0.25">
      <c r="M3716" s="172" t="str">
        <f t="shared" si="114"/>
        <v>nie ubiegam sięWielkopolskieCzajków_PL416</v>
      </c>
      <c r="N3716" s="172" t="s">
        <v>1229</v>
      </c>
      <c r="O3716" s="192" t="str">
        <f t="shared" si="113"/>
        <v>Czajków_PL416</v>
      </c>
      <c r="P3716" s="193" t="s">
        <v>1405</v>
      </c>
      <c r="Q3716" s="193" t="s">
        <v>1260</v>
      </c>
      <c r="R3716" s="172">
        <v>0</v>
      </c>
      <c r="S3716" s="172" t="s">
        <v>80</v>
      </c>
    </row>
    <row r="3717" spans="13:19" s="133" customFormat="1" ht="12.75" hidden="1" x14ac:dyDescent="0.25">
      <c r="M3717" s="172" t="str">
        <f t="shared" si="114"/>
        <v>nie ubiegam sięWielkopolskieCzarnków_PL411</v>
      </c>
      <c r="N3717" s="172" t="s">
        <v>1229</v>
      </c>
      <c r="O3717" s="192" t="str">
        <f t="shared" ref="O3717:O3780" si="115">Q3717&amp;P3717</f>
        <v>Czarnków_PL411</v>
      </c>
      <c r="P3717" s="193" t="s">
        <v>1408</v>
      </c>
      <c r="Q3717" s="193" t="s">
        <v>1360</v>
      </c>
      <c r="R3717" s="172">
        <v>0</v>
      </c>
      <c r="S3717" s="172" t="s">
        <v>80</v>
      </c>
    </row>
    <row r="3718" spans="13:19" s="133" customFormat="1" ht="12.75" hidden="1" x14ac:dyDescent="0.25">
      <c r="M3718" s="172" t="str">
        <f t="shared" ref="M3718:M3781" si="116">S3718&amp;N3718&amp;O3718</f>
        <v>nie ubiegam sięWielkopolskieCzempiń_PL417</v>
      </c>
      <c r="N3718" s="172" t="s">
        <v>1229</v>
      </c>
      <c r="O3718" s="192" t="str">
        <f t="shared" si="115"/>
        <v>Czempiń_PL417</v>
      </c>
      <c r="P3718" s="193" t="s">
        <v>1407</v>
      </c>
      <c r="Q3718" s="193" t="s">
        <v>1329</v>
      </c>
      <c r="R3718" s="172">
        <v>0</v>
      </c>
      <c r="S3718" s="172" t="s">
        <v>80</v>
      </c>
    </row>
    <row r="3719" spans="13:19" s="133" customFormat="1" ht="12.75" hidden="1" x14ac:dyDescent="0.25">
      <c r="M3719" s="172" t="str">
        <f t="shared" si="116"/>
        <v>nie ubiegam sięWielkopolskieCzermin_PL416</v>
      </c>
      <c r="N3719" s="172" t="s">
        <v>1229</v>
      </c>
      <c r="O3719" s="192" t="str">
        <f t="shared" si="115"/>
        <v>Czermin_PL416</v>
      </c>
      <c r="P3719" s="193" t="s">
        <v>1405</v>
      </c>
      <c r="Q3719" s="193" t="s">
        <v>1011</v>
      </c>
      <c r="R3719" s="172">
        <v>0</v>
      </c>
      <c r="S3719" s="172" t="s">
        <v>80</v>
      </c>
    </row>
    <row r="3720" spans="13:19" s="133" customFormat="1" ht="12.75" hidden="1" x14ac:dyDescent="0.25">
      <c r="M3720" s="172" t="str">
        <f t="shared" si="116"/>
        <v>nie ubiegam sięWielkopolskieCzerniejewo_PL414</v>
      </c>
      <c r="N3720" s="172" t="s">
        <v>1229</v>
      </c>
      <c r="O3720" s="192" t="str">
        <f t="shared" si="115"/>
        <v>Czerniejewo_PL414</v>
      </c>
      <c r="P3720" s="193" t="s">
        <v>1406</v>
      </c>
      <c r="Q3720" s="193" t="s">
        <v>1271</v>
      </c>
      <c r="R3720" s="172">
        <v>0</v>
      </c>
      <c r="S3720" s="172" t="s">
        <v>80</v>
      </c>
    </row>
    <row r="3721" spans="13:19" s="133" customFormat="1" ht="12.75" hidden="1" x14ac:dyDescent="0.25">
      <c r="M3721" s="172" t="str">
        <f t="shared" si="116"/>
        <v>nie ubiegam sięWielkopolskieDamasławek_PL411</v>
      </c>
      <c r="N3721" s="172" t="s">
        <v>1229</v>
      </c>
      <c r="O3721" s="192" t="str">
        <f t="shared" si="115"/>
        <v>Damasławek_PL411</v>
      </c>
      <c r="P3721" s="193" t="s">
        <v>1408</v>
      </c>
      <c r="Q3721" s="193" t="s">
        <v>1374</v>
      </c>
      <c r="R3721" s="172">
        <v>0</v>
      </c>
      <c r="S3721" s="172" t="s">
        <v>80</v>
      </c>
    </row>
    <row r="3722" spans="13:19" s="133" customFormat="1" ht="12.75" hidden="1" x14ac:dyDescent="0.25">
      <c r="M3722" s="172" t="str">
        <f t="shared" si="116"/>
        <v>nie ubiegam sięWielkopolskieDąbie_PL414</v>
      </c>
      <c r="N3722" s="172" t="s">
        <v>1229</v>
      </c>
      <c r="O3722" s="192" t="str">
        <f t="shared" si="115"/>
        <v>Dąbie_PL414</v>
      </c>
      <c r="P3722" s="193" t="s">
        <v>1406</v>
      </c>
      <c r="Q3722" s="193" t="s">
        <v>1282</v>
      </c>
      <c r="R3722" s="172">
        <v>0</v>
      </c>
      <c r="S3722" s="172" t="s">
        <v>80</v>
      </c>
    </row>
    <row r="3723" spans="13:19" s="133" customFormat="1" ht="12.75" hidden="1" x14ac:dyDescent="0.25">
      <c r="M3723" s="172" t="str">
        <f t="shared" si="116"/>
        <v>nie ubiegam sięWielkopolskieDobra_PL414</v>
      </c>
      <c r="N3723" s="172" t="s">
        <v>1229</v>
      </c>
      <c r="O3723" s="192" t="str">
        <f t="shared" si="115"/>
        <v>Dobra_PL414</v>
      </c>
      <c r="P3723" s="193" t="s">
        <v>1406</v>
      </c>
      <c r="Q3723" s="193" t="s">
        <v>573</v>
      </c>
      <c r="R3723" s="172">
        <v>0</v>
      </c>
      <c r="S3723" s="172" t="s">
        <v>80</v>
      </c>
    </row>
    <row r="3724" spans="13:19" s="133" customFormat="1" ht="12.75" hidden="1" x14ac:dyDescent="0.25">
      <c r="M3724" s="172" t="str">
        <f t="shared" si="116"/>
        <v>nie ubiegam sięWielkopolskieDobrzyca_PL416</v>
      </c>
      <c r="N3724" s="172" t="s">
        <v>1229</v>
      </c>
      <c r="O3724" s="192" t="str">
        <f t="shared" si="115"/>
        <v>Dobrzyca_PL416</v>
      </c>
      <c r="P3724" s="193" t="s">
        <v>1405</v>
      </c>
      <c r="Q3724" s="193" t="s">
        <v>1268</v>
      </c>
      <c r="R3724" s="172">
        <v>0</v>
      </c>
      <c r="S3724" s="172" t="s">
        <v>80</v>
      </c>
    </row>
    <row r="3725" spans="13:19" s="133" customFormat="1" ht="12.75" hidden="1" x14ac:dyDescent="0.25">
      <c r="M3725" s="172" t="str">
        <f t="shared" si="116"/>
        <v>nie ubiegam sięWielkopolskieDolsk_PL418</v>
      </c>
      <c r="N3725" s="172" t="s">
        <v>1229</v>
      </c>
      <c r="O3725" s="192" t="str">
        <f t="shared" si="115"/>
        <v>Dolsk_PL418</v>
      </c>
      <c r="P3725" s="193" t="s">
        <v>1409</v>
      </c>
      <c r="Q3725" s="193" t="s">
        <v>1403</v>
      </c>
      <c r="R3725" s="172">
        <v>0</v>
      </c>
      <c r="S3725" s="172" t="s">
        <v>80</v>
      </c>
    </row>
    <row r="3726" spans="13:19" s="133" customFormat="1" ht="12.75" hidden="1" x14ac:dyDescent="0.25">
      <c r="M3726" s="172" t="str">
        <f t="shared" si="116"/>
        <v>nie ubiegam sięWielkopolskieDominowo_PL418</v>
      </c>
      <c r="N3726" s="172" t="s">
        <v>1229</v>
      </c>
      <c r="O3726" s="192" t="str">
        <f t="shared" si="115"/>
        <v>Dominowo_PL418</v>
      </c>
      <c r="P3726" s="193" t="s">
        <v>1409</v>
      </c>
      <c r="Q3726" s="193" t="s">
        <v>1398</v>
      </c>
      <c r="R3726" s="172">
        <v>0</v>
      </c>
      <c r="S3726" s="172" t="s">
        <v>80</v>
      </c>
    </row>
    <row r="3727" spans="13:19" s="133" customFormat="1" ht="12.75" hidden="1" x14ac:dyDescent="0.25">
      <c r="M3727" s="172" t="str">
        <f t="shared" si="116"/>
        <v>nie ubiegam sięWielkopolskieDopiewo_PL418</v>
      </c>
      <c r="N3727" s="172" t="s">
        <v>1229</v>
      </c>
      <c r="O3727" s="192" t="str">
        <f t="shared" si="115"/>
        <v>Dopiewo_PL418</v>
      </c>
      <c r="P3727" s="193" t="s">
        <v>1409</v>
      </c>
      <c r="Q3727" s="193" t="s">
        <v>1388</v>
      </c>
      <c r="R3727" s="172">
        <v>0</v>
      </c>
      <c r="S3727" s="172" t="s">
        <v>80</v>
      </c>
    </row>
    <row r="3728" spans="13:19" s="133" customFormat="1" ht="12.75" hidden="1" x14ac:dyDescent="0.25">
      <c r="M3728" s="172" t="str">
        <f t="shared" si="116"/>
        <v>nie ubiegam sięWielkopolskieDoruchów_PL416</v>
      </c>
      <c r="N3728" s="172" t="s">
        <v>1229</v>
      </c>
      <c r="O3728" s="192" t="str">
        <f t="shared" si="115"/>
        <v>Doruchów_PL416</v>
      </c>
      <c r="P3728" s="193" t="s">
        <v>1405</v>
      </c>
      <c r="Q3728" s="193" t="s">
        <v>1261</v>
      </c>
      <c r="R3728" s="172">
        <v>0</v>
      </c>
      <c r="S3728" s="172" t="s">
        <v>80</v>
      </c>
    </row>
    <row r="3729" spans="13:19" s="133" customFormat="1" ht="12.75" hidden="1" x14ac:dyDescent="0.25">
      <c r="M3729" s="172" t="str">
        <f t="shared" si="116"/>
        <v>nie ubiegam sięWielkopolskieDrawsko_PL411</v>
      </c>
      <c r="N3729" s="172" t="s">
        <v>1229</v>
      </c>
      <c r="O3729" s="192" t="str">
        <f t="shared" si="115"/>
        <v>Drawsko_PL411</v>
      </c>
      <c r="P3729" s="193" t="s">
        <v>1408</v>
      </c>
      <c r="Q3729" s="193" t="s">
        <v>1361</v>
      </c>
      <c r="R3729" s="172">
        <v>0</v>
      </c>
      <c r="S3729" s="172" t="s">
        <v>80</v>
      </c>
    </row>
    <row r="3730" spans="13:19" s="133" customFormat="1" ht="12.75" hidden="1" x14ac:dyDescent="0.25">
      <c r="M3730" s="172" t="str">
        <f t="shared" si="116"/>
        <v>nie ubiegam sięWielkopolskieDuszniki_PL418</v>
      </c>
      <c r="N3730" s="172" t="s">
        <v>1229</v>
      </c>
      <c r="O3730" s="192" t="str">
        <f t="shared" si="115"/>
        <v>Duszniki_PL418</v>
      </c>
      <c r="P3730" s="193" t="s">
        <v>1409</v>
      </c>
      <c r="Q3730" s="193" t="s">
        <v>1395</v>
      </c>
      <c r="R3730" s="172">
        <v>0</v>
      </c>
      <c r="S3730" s="172" t="s">
        <v>80</v>
      </c>
    </row>
    <row r="3731" spans="13:19" s="133" customFormat="1" ht="12.75" hidden="1" x14ac:dyDescent="0.25">
      <c r="M3731" s="172" t="str">
        <f t="shared" si="116"/>
        <v>nie ubiegam sięWielkopolskieGizałki_PL416</v>
      </c>
      <c r="N3731" s="172" t="s">
        <v>1229</v>
      </c>
      <c r="O3731" s="192" t="str">
        <f t="shared" si="115"/>
        <v>Gizałki_PL416</v>
      </c>
      <c r="P3731" s="193" t="s">
        <v>1405</v>
      </c>
      <c r="Q3731" s="193" t="s">
        <v>1269</v>
      </c>
      <c r="R3731" s="172">
        <v>0</v>
      </c>
      <c r="S3731" s="172" t="s">
        <v>80</v>
      </c>
    </row>
    <row r="3732" spans="13:19" s="133" customFormat="1" ht="12.75" hidden="1" x14ac:dyDescent="0.25">
      <c r="M3732" s="172" t="str">
        <f t="shared" si="116"/>
        <v>nie ubiegam sięWielkopolskieGniezno_PL414</v>
      </c>
      <c r="N3732" s="172" t="s">
        <v>1229</v>
      </c>
      <c r="O3732" s="192" t="str">
        <f t="shared" si="115"/>
        <v>Gniezno_PL414</v>
      </c>
      <c r="P3732" s="193" t="s">
        <v>1406</v>
      </c>
      <c r="Q3732" s="193" t="s">
        <v>1272</v>
      </c>
      <c r="R3732" s="172">
        <v>0</v>
      </c>
      <c r="S3732" s="172" t="s">
        <v>80</v>
      </c>
    </row>
    <row r="3733" spans="13:19" s="133" customFormat="1" ht="12.75" hidden="1" x14ac:dyDescent="0.25">
      <c r="M3733" s="172" t="str">
        <f t="shared" si="116"/>
        <v>nie ubiegam sięWielkopolskieGodziesze Wielkie_PL416</v>
      </c>
      <c r="N3733" s="172" t="s">
        <v>1229</v>
      </c>
      <c r="O3733" s="192" t="str">
        <f t="shared" si="115"/>
        <v>Godziesze Wielkie_PL416</v>
      </c>
      <c r="P3733" s="193" t="s">
        <v>1405</v>
      </c>
      <c r="Q3733" s="193" t="s">
        <v>1235</v>
      </c>
      <c r="R3733" s="172">
        <v>0</v>
      </c>
      <c r="S3733" s="172" t="s">
        <v>80</v>
      </c>
    </row>
    <row r="3734" spans="13:19" s="133" customFormat="1" ht="12.75" hidden="1" x14ac:dyDescent="0.25">
      <c r="M3734" s="172" t="str">
        <f t="shared" si="116"/>
        <v>nie ubiegam sięWielkopolskieGolina_PL414</v>
      </c>
      <c r="N3734" s="172" t="s">
        <v>1229</v>
      </c>
      <c r="O3734" s="192" t="str">
        <f t="shared" si="115"/>
        <v>Golina_PL414</v>
      </c>
      <c r="P3734" s="193" t="s">
        <v>1406</v>
      </c>
      <c r="Q3734" s="193" t="s">
        <v>1289</v>
      </c>
      <c r="R3734" s="172">
        <v>0</v>
      </c>
      <c r="S3734" s="172" t="s">
        <v>80</v>
      </c>
    </row>
    <row r="3735" spans="13:19" s="133" customFormat="1" ht="12.75" hidden="1" x14ac:dyDescent="0.25">
      <c r="M3735" s="172" t="str">
        <f t="shared" si="116"/>
        <v>nie ubiegam sięWielkopolskieGołańcz_PL411</v>
      </c>
      <c r="N3735" s="172" t="s">
        <v>1229</v>
      </c>
      <c r="O3735" s="192" t="str">
        <f t="shared" si="115"/>
        <v>Gołańcz_PL411</v>
      </c>
      <c r="P3735" s="193" t="s">
        <v>1408</v>
      </c>
      <c r="Q3735" s="193" t="s">
        <v>1375</v>
      </c>
      <c r="R3735" s="172">
        <v>0</v>
      </c>
      <c r="S3735" s="172" t="s">
        <v>80</v>
      </c>
    </row>
    <row r="3736" spans="13:19" s="133" customFormat="1" ht="12.75" hidden="1" x14ac:dyDescent="0.25">
      <c r="M3736" s="172" t="str">
        <f t="shared" si="116"/>
        <v>nie ubiegam sięWielkopolskieGołuchów_PL416</v>
      </c>
      <c r="N3736" s="172" t="s">
        <v>1229</v>
      </c>
      <c r="O3736" s="192" t="str">
        <f t="shared" si="115"/>
        <v>Gołuchów_PL416</v>
      </c>
      <c r="P3736" s="193" t="s">
        <v>1405</v>
      </c>
      <c r="Q3736" s="193" t="s">
        <v>1270</v>
      </c>
      <c r="R3736" s="172">
        <v>0</v>
      </c>
      <c r="S3736" s="172" t="s">
        <v>80</v>
      </c>
    </row>
    <row r="3737" spans="13:19" s="133" customFormat="1" ht="12.75" hidden="1" x14ac:dyDescent="0.25">
      <c r="M3737" s="172" t="str">
        <f t="shared" si="116"/>
        <v>nie ubiegam sięWielkopolskieGrabów nad Prosną_PL416</v>
      </c>
      <c r="N3737" s="172" t="s">
        <v>1229</v>
      </c>
      <c r="O3737" s="192" t="str">
        <f t="shared" si="115"/>
        <v>Grabów nad Prosną_PL416</v>
      </c>
      <c r="P3737" s="193" t="s">
        <v>1405</v>
      </c>
      <c r="Q3737" s="193" t="s">
        <v>1262</v>
      </c>
      <c r="R3737" s="172">
        <v>0</v>
      </c>
      <c r="S3737" s="172" t="s">
        <v>80</v>
      </c>
    </row>
    <row r="3738" spans="13:19" s="133" customFormat="1" ht="12.75" hidden="1" x14ac:dyDescent="0.25">
      <c r="M3738" s="172" t="str">
        <f t="shared" si="116"/>
        <v>nie ubiegam sięWielkopolskieGranowo_PL417</v>
      </c>
      <c r="N3738" s="172" t="s">
        <v>1229</v>
      </c>
      <c r="O3738" s="192" t="str">
        <f t="shared" si="115"/>
        <v>Granowo_PL417</v>
      </c>
      <c r="P3738" s="193" t="s">
        <v>1407</v>
      </c>
      <c r="Q3738" s="193" t="s">
        <v>1325</v>
      </c>
      <c r="R3738" s="172">
        <v>0</v>
      </c>
      <c r="S3738" s="172" t="s">
        <v>80</v>
      </c>
    </row>
    <row r="3739" spans="13:19" s="133" customFormat="1" ht="12.75" hidden="1" x14ac:dyDescent="0.25">
      <c r="M3739" s="172" t="str">
        <f t="shared" si="116"/>
        <v>nie ubiegam sięWielkopolskieGrodziec_PL414</v>
      </c>
      <c r="N3739" s="172" t="s">
        <v>1229</v>
      </c>
      <c r="O3739" s="192" t="str">
        <f t="shared" si="115"/>
        <v>Grodziec_PL414</v>
      </c>
      <c r="P3739" s="193" t="s">
        <v>1406</v>
      </c>
      <c r="Q3739" s="193" t="s">
        <v>1290</v>
      </c>
      <c r="R3739" s="172">
        <v>0</v>
      </c>
      <c r="S3739" s="172" t="s">
        <v>80</v>
      </c>
    </row>
    <row r="3740" spans="13:19" s="133" customFormat="1" ht="12.75" hidden="1" x14ac:dyDescent="0.25">
      <c r="M3740" s="172" t="str">
        <f t="shared" si="116"/>
        <v>nie ubiegam sięWielkopolskieGrzegorzew_PL414</v>
      </c>
      <c r="N3740" s="172" t="s">
        <v>1229</v>
      </c>
      <c r="O3740" s="192" t="str">
        <f t="shared" si="115"/>
        <v>Grzegorzew_PL414</v>
      </c>
      <c r="P3740" s="193" t="s">
        <v>1406</v>
      </c>
      <c r="Q3740" s="193" t="s">
        <v>1283</v>
      </c>
      <c r="R3740" s="172">
        <v>0</v>
      </c>
      <c r="S3740" s="172" t="s">
        <v>80</v>
      </c>
    </row>
    <row r="3741" spans="13:19" s="133" customFormat="1" ht="12.75" hidden="1" x14ac:dyDescent="0.25">
      <c r="M3741" s="172" t="str">
        <f t="shared" si="116"/>
        <v>nie ubiegam sięWielkopolskieJaraczewo_PL416</v>
      </c>
      <c r="N3741" s="172" t="s">
        <v>1229</v>
      </c>
      <c r="O3741" s="192" t="str">
        <f t="shared" si="115"/>
        <v>Jaraczewo_PL416</v>
      </c>
      <c r="P3741" s="193" t="s">
        <v>1405</v>
      </c>
      <c r="Q3741" s="193" t="s">
        <v>1230</v>
      </c>
      <c r="R3741" s="172">
        <v>0</v>
      </c>
      <c r="S3741" s="172" t="s">
        <v>80</v>
      </c>
    </row>
    <row r="3742" spans="13:19" s="133" customFormat="1" ht="12.75" hidden="1" x14ac:dyDescent="0.25">
      <c r="M3742" s="172" t="str">
        <f t="shared" si="116"/>
        <v>nie ubiegam sięWielkopolskieJarocin_PL416</v>
      </c>
      <c r="N3742" s="172" t="s">
        <v>1229</v>
      </c>
      <c r="O3742" s="192" t="str">
        <f t="shared" si="115"/>
        <v>Jarocin_PL416</v>
      </c>
      <c r="P3742" s="193" t="s">
        <v>1405</v>
      </c>
      <c r="Q3742" s="193" t="s">
        <v>1019</v>
      </c>
      <c r="R3742" s="172">
        <v>0</v>
      </c>
      <c r="S3742" s="172" t="s">
        <v>80</v>
      </c>
    </row>
    <row r="3743" spans="13:19" s="133" customFormat="1" ht="12.75" hidden="1" x14ac:dyDescent="0.25">
      <c r="M3743" s="172" t="str">
        <f t="shared" si="116"/>
        <v>nie ubiegam sięWielkopolskieJutrosin_PL417</v>
      </c>
      <c r="N3743" s="172" t="s">
        <v>1229</v>
      </c>
      <c r="O3743" s="192" t="str">
        <f t="shared" si="115"/>
        <v>Jutrosin_PL417</v>
      </c>
      <c r="P3743" s="193" t="s">
        <v>1407</v>
      </c>
      <c r="Q3743" s="193" t="s">
        <v>1350</v>
      </c>
      <c r="R3743" s="172">
        <v>0</v>
      </c>
      <c r="S3743" s="172" t="s">
        <v>80</v>
      </c>
    </row>
    <row r="3744" spans="13:19" s="133" customFormat="1" ht="12.75" hidden="1" x14ac:dyDescent="0.25">
      <c r="M3744" s="172" t="str">
        <f t="shared" si="116"/>
        <v>nie ubiegam sięWielkopolskieKaczory_PL411</v>
      </c>
      <c r="N3744" s="172" t="s">
        <v>1229</v>
      </c>
      <c r="O3744" s="192" t="str">
        <f t="shared" si="115"/>
        <v>Kaczory_PL411</v>
      </c>
      <c r="P3744" s="193" t="s">
        <v>1408</v>
      </c>
      <c r="Q3744" s="193" t="s">
        <v>1368</v>
      </c>
      <c r="R3744" s="172">
        <v>0</v>
      </c>
      <c r="S3744" s="172" t="s">
        <v>80</v>
      </c>
    </row>
    <row r="3745" spans="13:19" s="133" customFormat="1" ht="12.75" hidden="1" x14ac:dyDescent="0.25">
      <c r="M3745" s="172" t="str">
        <f t="shared" si="116"/>
        <v>nie ubiegam sięWielkopolskieKamieniec_PL417</v>
      </c>
      <c r="N3745" s="172" t="s">
        <v>1229</v>
      </c>
      <c r="O3745" s="192" t="str">
        <f t="shared" si="115"/>
        <v>Kamieniec_PL417</v>
      </c>
      <c r="P3745" s="193" t="s">
        <v>1407</v>
      </c>
      <c r="Q3745" s="193" t="s">
        <v>1326</v>
      </c>
      <c r="R3745" s="172">
        <v>0</v>
      </c>
      <c r="S3745" s="172" t="s">
        <v>80</v>
      </c>
    </row>
    <row r="3746" spans="13:19" s="133" customFormat="1" ht="12.75" hidden="1" x14ac:dyDescent="0.25">
      <c r="M3746" s="172" t="str">
        <f t="shared" si="116"/>
        <v>nie ubiegam sięWielkopolskieKawęczyn_PL414</v>
      </c>
      <c r="N3746" s="172" t="s">
        <v>1229</v>
      </c>
      <c r="O3746" s="192" t="str">
        <f t="shared" si="115"/>
        <v>Kawęczyn_PL414</v>
      </c>
      <c r="P3746" s="193" t="s">
        <v>1406</v>
      </c>
      <c r="Q3746" s="193" t="s">
        <v>1310</v>
      </c>
      <c r="R3746" s="172">
        <v>0</v>
      </c>
      <c r="S3746" s="172" t="s">
        <v>80</v>
      </c>
    </row>
    <row r="3747" spans="13:19" s="133" customFormat="1" ht="12.75" hidden="1" x14ac:dyDescent="0.25">
      <c r="M3747" s="172" t="str">
        <f t="shared" si="116"/>
        <v>nie ubiegam sięWielkopolskieKazimierz Biskupi_PL414</v>
      </c>
      <c r="N3747" s="172" t="s">
        <v>1229</v>
      </c>
      <c r="O3747" s="192" t="str">
        <f t="shared" si="115"/>
        <v>Kazimierz Biskupi_PL414</v>
      </c>
      <c r="P3747" s="193" t="s">
        <v>1406</v>
      </c>
      <c r="Q3747" s="193" t="s">
        <v>1291</v>
      </c>
      <c r="R3747" s="172">
        <v>0</v>
      </c>
      <c r="S3747" s="172" t="s">
        <v>80</v>
      </c>
    </row>
    <row r="3748" spans="13:19" s="133" customFormat="1" ht="12.75" hidden="1" x14ac:dyDescent="0.25">
      <c r="M3748" s="172" t="str">
        <f t="shared" si="116"/>
        <v>nie ubiegam sięWielkopolskieKaźmierz_PL418</v>
      </c>
      <c r="N3748" s="172" t="s">
        <v>1229</v>
      </c>
      <c r="O3748" s="192" t="str">
        <f t="shared" si="115"/>
        <v>Kaźmierz_PL418</v>
      </c>
      <c r="P3748" s="193" t="s">
        <v>1409</v>
      </c>
      <c r="Q3748" s="193" t="s">
        <v>1396</v>
      </c>
      <c r="R3748" s="172">
        <v>0</v>
      </c>
      <c r="S3748" s="172" t="s">
        <v>80</v>
      </c>
    </row>
    <row r="3749" spans="13:19" s="133" customFormat="1" ht="12.75" hidden="1" x14ac:dyDescent="0.25">
      <c r="M3749" s="172" t="str">
        <f t="shared" si="116"/>
        <v>nie ubiegam sięWielkopolskieKępno_PL416</v>
      </c>
      <c r="N3749" s="172" t="s">
        <v>1229</v>
      </c>
      <c r="O3749" s="192" t="str">
        <f t="shared" si="115"/>
        <v>Kępno_PL416</v>
      </c>
      <c r="P3749" s="193" t="s">
        <v>1405</v>
      </c>
      <c r="Q3749" s="193" t="s">
        <v>1244</v>
      </c>
      <c r="R3749" s="172">
        <v>0</v>
      </c>
      <c r="S3749" s="172" t="s">
        <v>80</v>
      </c>
    </row>
    <row r="3750" spans="13:19" s="133" customFormat="1" ht="12.75" hidden="1" x14ac:dyDescent="0.25">
      <c r="M3750" s="172" t="str">
        <f t="shared" si="116"/>
        <v>nie ubiegam sięWielkopolskieKiszkowo_PL414</v>
      </c>
      <c r="N3750" s="172" t="s">
        <v>1229</v>
      </c>
      <c r="O3750" s="192" t="str">
        <f t="shared" si="115"/>
        <v>Kiszkowo_PL414</v>
      </c>
      <c r="P3750" s="193" t="s">
        <v>1406</v>
      </c>
      <c r="Q3750" s="193" t="s">
        <v>1273</v>
      </c>
      <c r="R3750" s="172">
        <v>0</v>
      </c>
      <c r="S3750" s="172" t="s">
        <v>80</v>
      </c>
    </row>
    <row r="3751" spans="13:19" s="133" customFormat="1" ht="12.75" hidden="1" x14ac:dyDescent="0.25">
      <c r="M3751" s="172" t="str">
        <f t="shared" si="116"/>
        <v>nie ubiegam sięWielkopolskieKleczew_PL414</v>
      </c>
      <c r="N3751" s="172" t="s">
        <v>1229</v>
      </c>
      <c r="O3751" s="192" t="str">
        <f t="shared" si="115"/>
        <v>Kleczew_PL414</v>
      </c>
      <c r="P3751" s="193" t="s">
        <v>1406</v>
      </c>
      <c r="Q3751" s="193" t="s">
        <v>1292</v>
      </c>
      <c r="R3751" s="172">
        <v>0</v>
      </c>
      <c r="S3751" s="172" t="s">
        <v>80</v>
      </c>
    </row>
    <row r="3752" spans="13:19" s="133" customFormat="1" ht="12.75" hidden="1" x14ac:dyDescent="0.25">
      <c r="M3752" s="172" t="str">
        <f t="shared" si="116"/>
        <v>nie ubiegam sięWielkopolskieKleszczewo_PL418</v>
      </c>
      <c r="N3752" s="172" t="s">
        <v>1229</v>
      </c>
      <c r="O3752" s="192" t="str">
        <f t="shared" si="115"/>
        <v>Kleszczewo_PL418</v>
      </c>
      <c r="P3752" s="193" t="s">
        <v>1409</v>
      </c>
      <c r="Q3752" s="193" t="s">
        <v>1389</v>
      </c>
      <c r="R3752" s="172">
        <v>0</v>
      </c>
      <c r="S3752" s="172" t="s">
        <v>80</v>
      </c>
    </row>
    <row r="3753" spans="13:19" s="133" customFormat="1" ht="12.75" hidden="1" x14ac:dyDescent="0.25">
      <c r="M3753" s="172" t="str">
        <f t="shared" si="116"/>
        <v>nie ubiegam sięWielkopolskieKłecko_PL414</v>
      </c>
      <c r="N3753" s="172" t="s">
        <v>1229</v>
      </c>
      <c r="O3753" s="192" t="str">
        <f t="shared" si="115"/>
        <v>Kłecko_PL414</v>
      </c>
      <c r="P3753" s="193" t="s">
        <v>1406</v>
      </c>
      <c r="Q3753" s="193" t="s">
        <v>1274</v>
      </c>
      <c r="R3753" s="172">
        <v>0</v>
      </c>
      <c r="S3753" s="172" t="s">
        <v>80</v>
      </c>
    </row>
    <row r="3754" spans="13:19" s="133" customFormat="1" ht="12.75" hidden="1" x14ac:dyDescent="0.25">
      <c r="M3754" s="172" t="str">
        <f t="shared" si="116"/>
        <v>nie ubiegam sięWielkopolskieKobyla Góra_PL416</v>
      </c>
      <c r="N3754" s="172" t="s">
        <v>1229</v>
      </c>
      <c r="O3754" s="192" t="str">
        <f t="shared" si="115"/>
        <v>Kobyla Góra_PL416</v>
      </c>
      <c r="P3754" s="193" t="s">
        <v>1405</v>
      </c>
      <c r="Q3754" s="193" t="s">
        <v>1263</v>
      </c>
      <c r="R3754" s="172">
        <v>0</v>
      </c>
      <c r="S3754" s="172" t="s">
        <v>80</v>
      </c>
    </row>
    <row r="3755" spans="13:19" s="133" customFormat="1" ht="12.75" hidden="1" x14ac:dyDescent="0.25">
      <c r="M3755" s="172" t="str">
        <f t="shared" si="116"/>
        <v>nie ubiegam sięWielkopolskieKobylin_PL416</v>
      </c>
      <c r="N3755" s="172" t="s">
        <v>1229</v>
      </c>
      <c r="O3755" s="192" t="str">
        <f t="shared" si="115"/>
        <v>Kobylin_PL416</v>
      </c>
      <c r="P3755" s="193" t="s">
        <v>1405</v>
      </c>
      <c r="Q3755" s="193" t="s">
        <v>1249</v>
      </c>
      <c r="R3755" s="172">
        <v>0</v>
      </c>
      <c r="S3755" s="172" t="s">
        <v>80</v>
      </c>
    </row>
    <row r="3756" spans="13:19" s="133" customFormat="1" ht="12.75" hidden="1" x14ac:dyDescent="0.25">
      <c r="M3756" s="172" t="str">
        <f t="shared" si="116"/>
        <v>nie ubiegam sięWielkopolskieKołaczkowo_PL414</v>
      </c>
      <c r="N3756" s="172" t="s">
        <v>1229</v>
      </c>
      <c r="O3756" s="192" t="str">
        <f t="shared" si="115"/>
        <v>Kołaczkowo_PL414</v>
      </c>
      <c r="P3756" s="193" t="s">
        <v>1406</v>
      </c>
      <c r="Q3756" s="193" t="s">
        <v>1316</v>
      </c>
      <c r="R3756" s="172">
        <v>0</v>
      </c>
      <c r="S3756" s="172" t="s">
        <v>80</v>
      </c>
    </row>
    <row r="3757" spans="13:19" s="133" customFormat="1" ht="12.75" hidden="1" x14ac:dyDescent="0.25">
      <c r="M3757" s="172" t="str">
        <f t="shared" si="116"/>
        <v>nie ubiegam sięWielkopolskieKoło_PL414</v>
      </c>
      <c r="N3757" s="172" t="s">
        <v>1229</v>
      </c>
      <c r="O3757" s="192" t="str">
        <f t="shared" si="115"/>
        <v>Koło_PL414</v>
      </c>
      <c r="P3757" s="193" t="s">
        <v>1406</v>
      </c>
      <c r="Q3757" s="193" t="s">
        <v>1284</v>
      </c>
      <c r="R3757" s="172">
        <v>0</v>
      </c>
      <c r="S3757" s="172" t="s">
        <v>80</v>
      </c>
    </row>
    <row r="3758" spans="13:19" s="133" customFormat="1" ht="12.75" hidden="1" x14ac:dyDescent="0.25">
      <c r="M3758" s="172" t="str">
        <f t="shared" si="116"/>
        <v>nie ubiegam sięWielkopolskieKostrzyn_PL418</v>
      </c>
      <c r="N3758" s="172" t="s">
        <v>1229</v>
      </c>
      <c r="O3758" s="192" t="str">
        <f t="shared" si="115"/>
        <v>Kostrzyn_PL418</v>
      </c>
      <c r="P3758" s="193" t="s">
        <v>1409</v>
      </c>
      <c r="Q3758" s="193" t="s">
        <v>1390</v>
      </c>
      <c r="R3758" s="172">
        <v>0</v>
      </c>
      <c r="S3758" s="172" t="s">
        <v>80</v>
      </c>
    </row>
    <row r="3759" spans="13:19" s="133" customFormat="1" ht="12.75" hidden="1" x14ac:dyDescent="0.25">
      <c r="M3759" s="172" t="str">
        <f t="shared" si="116"/>
        <v>nie ubiegam sięWielkopolskieKościan_PL417</v>
      </c>
      <c r="N3759" s="172" t="s">
        <v>1229</v>
      </c>
      <c r="O3759" s="192" t="str">
        <f t="shared" si="115"/>
        <v>Kościan_PL417</v>
      </c>
      <c r="P3759" s="193" t="s">
        <v>1407</v>
      </c>
      <c r="Q3759" s="193" t="s">
        <v>1330</v>
      </c>
      <c r="R3759" s="172">
        <v>0</v>
      </c>
      <c r="S3759" s="172" t="s">
        <v>80</v>
      </c>
    </row>
    <row r="3760" spans="13:19" s="133" customFormat="1" ht="12.75" hidden="1" x14ac:dyDescent="0.25">
      <c r="M3760" s="172" t="str">
        <f t="shared" si="116"/>
        <v>nie ubiegam sięWielkopolskieKościelec_PL414</v>
      </c>
      <c r="N3760" s="172" t="s">
        <v>1229</v>
      </c>
      <c r="O3760" s="192" t="str">
        <f t="shared" si="115"/>
        <v>Kościelec_PL414</v>
      </c>
      <c r="P3760" s="193" t="s">
        <v>1406</v>
      </c>
      <c r="Q3760" s="193" t="s">
        <v>1285</v>
      </c>
      <c r="R3760" s="172">
        <v>0</v>
      </c>
      <c r="S3760" s="172" t="s">
        <v>80</v>
      </c>
    </row>
    <row r="3761" spans="13:19" s="133" customFormat="1" ht="12.75" hidden="1" x14ac:dyDescent="0.25">
      <c r="M3761" s="172" t="str">
        <f t="shared" si="116"/>
        <v>nie ubiegam sięWielkopolskieKotlin_PL416</v>
      </c>
      <c r="N3761" s="172" t="s">
        <v>1229</v>
      </c>
      <c r="O3761" s="192" t="str">
        <f t="shared" si="115"/>
        <v>Kotlin_PL416</v>
      </c>
      <c r="P3761" s="193" t="s">
        <v>1405</v>
      </c>
      <c r="Q3761" s="193" t="s">
        <v>1231</v>
      </c>
      <c r="R3761" s="172">
        <v>0</v>
      </c>
      <c r="S3761" s="172" t="s">
        <v>80</v>
      </c>
    </row>
    <row r="3762" spans="13:19" s="133" customFormat="1" ht="12.75" hidden="1" x14ac:dyDescent="0.25">
      <c r="M3762" s="172" t="str">
        <f t="shared" si="116"/>
        <v>nie ubiegam sięWielkopolskieKoźmin Wielkopolski_PL416</v>
      </c>
      <c r="N3762" s="172" t="s">
        <v>1229</v>
      </c>
      <c r="O3762" s="192" t="str">
        <f t="shared" si="115"/>
        <v>Koźmin Wielkopolski_PL416</v>
      </c>
      <c r="P3762" s="193" t="s">
        <v>1405</v>
      </c>
      <c r="Q3762" s="193" t="s">
        <v>1250</v>
      </c>
      <c r="R3762" s="172">
        <v>0</v>
      </c>
      <c r="S3762" s="172" t="s">
        <v>80</v>
      </c>
    </row>
    <row r="3763" spans="13:19" s="133" customFormat="1" ht="12.75" hidden="1" x14ac:dyDescent="0.25">
      <c r="M3763" s="172" t="str">
        <f t="shared" si="116"/>
        <v>nie ubiegam sięWielkopolskieKoźminek_PL416</v>
      </c>
      <c r="N3763" s="172" t="s">
        <v>1229</v>
      </c>
      <c r="O3763" s="192" t="str">
        <f t="shared" si="115"/>
        <v>Koźminek_PL416</v>
      </c>
      <c r="P3763" s="193" t="s">
        <v>1405</v>
      </c>
      <c r="Q3763" s="193" t="s">
        <v>1236</v>
      </c>
      <c r="R3763" s="172">
        <v>0</v>
      </c>
      <c r="S3763" s="172" t="s">
        <v>80</v>
      </c>
    </row>
    <row r="3764" spans="13:19" s="133" customFormat="1" ht="12.75" hidden="1" x14ac:dyDescent="0.25">
      <c r="M3764" s="172" t="str">
        <f t="shared" si="116"/>
        <v>nie ubiegam sięWielkopolskieKórnik_PL418</v>
      </c>
      <c r="N3764" s="172" t="s">
        <v>1229</v>
      </c>
      <c r="O3764" s="192" t="str">
        <f t="shared" si="115"/>
        <v>Kórnik_PL418</v>
      </c>
      <c r="P3764" s="193" t="s">
        <v>1409</v>
      </c>
      <c r="Q3764" s="193" t="s">
        <v>1391</v>
      </c>
      <c r="R3764" s="172">
        <v>0</v>
      </c>
      <c r="S3764" s="172" t="s">
        <v>80</v>
      </c>
    </row>
    <row r="3765" spans="13:19" s="133" customFormat="1" ht="12.75" hidden="1" x14ac:dyDescent="0.25">
      <c r="M3765" s="172" t="str">
        <f t="shared" si="116"/>
        <v>nie ubiegam sięWielkopolskieKrajenka_PL411</v>
      </c>
      <c r="N3765" s="172" t="s">
        <v>1229</v>
      </c>
      <c r="O3765" s="192" t="str">
        <f t="shared" si="115"/>
        <v>Krajenka_PL411</v>
      </c>
      <c r="P3765" s="193" t="s">
        <v>1408</v>
      </c>
      <c r="Q3765" s="193" t="s">
        <v>1380</v>
      </c>
      <c r="R3765" s="172">
        <v>0</v>
      </c>
      <c r="S3765" s="172" t="s">
        <v>80</v>
      </c>
    </row>
    <row r="3766" spans="13:19" s="133" customFormat="1" ht="12.75" hidden="1" x14ac:dyDescent="0.25">
      <c r="M3766" s="172" t="str">
        <f t="shared" si="116"/>
        <v>nie ubiegam sięWielkopolskieKramsk_PL414</v>
      </c>
      <c r="N3766" s="172" t="s">
        <v>1229</v>
      </c>
      <c r="O3766" s="192" t="str">
        <f t="shared" si="115"/>
        <v>Kramsk_PL414</v>
      </c>
      <c r="P3766" s="193" t="s">
        <v>1406</v>
      </c>
      <c r="Q3766" s="193" t="s">
        <v>1293</v>
      </c>
      <c r="R3766" s="172">
        <v>0</v>
      </c>
      <c r="S3766" s="172" t="s">
        <v>80</v>
      </c>
    </row>
    <row r="3767" spans="13:19" s="133" customFormat="1" ht="12.75" hidden="1" x14ac:dyDescent="0.25">
      <c r="M3767" s="172" t="str">
        <f t="shared" si="116"/>
        <v>nie ubiegam sięWielkopolskieKraszewice_PL416</v>
      </c>
      <c r="N3767" s="172" t="s">
        <v>1229</v>
      </c>
      <c r="O3767" s="192" t="str">
        <f t="shared" si="115"/>
        <v>Kraszewice_PL416</v>
      </c>
      <c r="P3767" s="193" t="s">
        <v>1405</v>
      </c>
      <c r="Q3767" s="193" t="s">
        <v>1264</v>
      </c>
      <c r="R3767" s="172">
        <v>0</v>
      </c>
      <c r="S3767" s="172" t="s">
        <v>80</v>
      </c>
    </row>
    <row r="3768" spans="13:19" s="133" customFormat="1" ht="12.75" hidden="1" x14ac:dyDescent="0.25">
      <c r="M3768" s="172" t="str">
        <f t="shared" si="116"/>
        <v>nie ubiegam sięWielkopolskieKrobia_PL417</v>
      </c>
      <c r="N3768" s="172" t="s">
        <v>1229</v>
      </c>
      <c r="O3768" s="192" t="str">
        <f t="shared" si="115"/>
        <v>Krobia_PL417</v>
      </c>
      <c r="P3768" s="193" t="s">
        <v>1407</v>
      </c>
      <c r="Q3768" s="193" t="s">
        <v>1321</v>
      </c>
      <c r="R3768" s="172">
        <v>0</v>
      </c>
      <c r="S3768" s="172" t="s">
        <v>80</v>
      </c>
    </row>
    <row r="3769" spans="13:19" s="133" customFormat="1" ht="12.75" hidden="1" x14ac:dyDescent="0.25">
      <c r="M3769" s="172" t="str">
        <f t="shared" si="116"/>
        <v>nie ubiegam sięWielkopolskieKrotoszyn_PL416</v>
      </c>
      <c r="N3769" s="172" t="s">
        <v>1229</v>
      </c>
      <c r="O3769" s="192" t="str">
        <f t="shared" si="115"/>
        <v>Krotoszyn_PL416</v>
      </c>
      <c r="P3769" s="193" t="s">
        <v>1405</v>
      </c>
      <c r="Q3769" s="193" t="s">
        <v>1251</v>
      </c>
      <c r="R3769" s="172">
        <v>0</v>
      </c>
      <c r="S3769" s="172" t="s">
        <v>80</v>
      </c>
    </row>
    <row r="3770" spans="13:19" s="133" customFormat="1" ht="12.75" hidden="1" x14ac:dyDescent="0.25">
      <c r="M3770" s="172" t="str">
        <f t="shared" si="116"/>
        <v>nie ubiegam sięWielkopolskieKrzemieniewo_PL417</v>
      </c>
      <c r="N3770" s="172" t="s">
        <v>1229</v>
      </c>
      <c r="O3770" s="192" t="str">
        <f t="shared" si="115"/>
        <v>Krzemieniewo_PL417</v>
      </c>
      <c r="P3770" s="193" t="s">
        <v>1407</v>
      </c>
      <c r="Q3770" s="193" t="s">
        <v>1333</v>
      </c>
      <c r="R3770" s="172">
        <v>0</v>
      </c>
      <c r="S3770" s="172" t="s">
        <v>80</v>
      </c>
    </row>
    <row r="3771" spans="13:19" s="133" customFormat="1" ht="12.75" hidden="1" x14ac:dyDescent="0.25">
      <c r="M3771" s="172" t="str">
        <f t="shared" si="116"/>
        <v>nie ubiegam sięWielkopolskieKrzykosy_PL418</v>
      </c>
      <c r="N3771" s="172" t="s">
        <v>1229</v>
      </c>
      <c r="O3771" s="192" t="str">
        <f t="shared" si="115"/>
        <v>Krzykosy_PL418</v>
      </c>
      <c r="P3771" s="193" t="s">
        <v>1409</v>
      </c>
      <c r="Q3771" s="193" t="s">
        <v>1399</v>
      </c>
      <c r="R3771" s="172">
        <v>0</v>
      </c>
      <c r="S3771" s="172" t="s">
        <v>80</v>
      </c>
    </row>
    <row r="3772" spans="13:19" s="133" customFormat="1" ht="12.75" hidden="1" x14ac:dyDescent="0.25">
      <c r="M3772" s="172" t="str">
        <f t="shared" si="116"/>
        <v>nie ubiegam sięWielkopolskieKrzymów_PL414</v>
      </c>
      <c r="N3772" s="172" t="s">
        <v>1229</v>
      </c>
      <c r="O3772" s="192" t="str">
        <f t="shared" si="115"/>
        <v>Krzymów_PL414</v>
      </c>
      <c r="P3772" s="193" t="s">
        <v>1406</v>
      </c>
      <c r="Q3772" s="193" t="s">
        <v>1294</v>
      </c>
      <c r="R3772" s="172">
        <v>0</v>
      </c>
      <c r="S3772" s="172" t="s">
        <v>80</v>
      </c>
    </row>
    <row r="3773" spans="13:19" s="133" customFormat="1" ht="12.75" hidden="1" x14ac:dyDescent="0.25">
      <c r="M3773" s="172" t="str">
        <f t="shared" si="116"/>
        <v>nie ubiegam sięWielkopolskieKrzywiń_PL417</v>
      </c>
      <c r="N3773" s="172" t="s">
        <v>1229</v>
      </c>
      <c r="O3773" s="192" t="str">
        <f t="shared" si="115"/>
        <v>Krzywiń_PL417</v>
      </c>
      <c r="P3773" s="193" t="s">
        <v>1407</v>
      </c>
      <c r="Q3773" s="193" t="s">
        <v>1331</v>
      </c>
      <c r="R3773" s="172">
        <v>0</v>
      </c>
      <c r="S3773" s="172" t="s">
        <v>80</v>
      </c>
    </row>
    <row r="3774" spans="13:19" s="133" customFormat="1" ht="12.75" hidden="1" x14ac:dyDescent="0.25">
      <c r="M3774" s="172" t="str">
        <f t="shared" si="116"/>
        <v>nie ubiegam sięWielkopolskieKrzyż Wielkopolski_PL411</v>
      </c>
      <c r="N3774" s="172" t="s">
        <v>1229</v>
      </c>
      <c r="O3774" s="192" t="str">
        <f t="shared" si="115"/>
        <v>Krzyż Wielkopolski_PL411</v>
      </c>
      <c r="P3774" s="193" t="s">
        <v>1408</v>
      </c>
      <c r="Q3774" s="193" t="s">
        <v>1362</v>
      </c>
      <c r="R3774" s="172">
        <v>0</v>
      </c>
      <c r="S3774" s="172" t="s">
        <v>80</v>
      </c>
    </row>
    <row r="3775" spans="13:19" s="133" customFormat="1" ht="12.75" hidden="1" x14ac:dyDescent="0.25">
      <c r="M3775" s="172" t="str">
        <f t="shared" si="116"/>
        <v>nie ubiegam sięWielkopolskieKsiąż Wielkopolski_PL418</v>
      </c>
      <c r="N3775" s="172" t="s">
        <v>1229</v>
      </c>
      <c r="O3775" s="192" t="str">
        <f t="shared" si="115"/>
        <v>Książ Wielkopolski_PL418</v>
      </c>
      <c r="P3775" s="193" t="s">
        <v>1409</v>
      </c>
      <c r="Q3775" s="193" t="s">
        <v>1404</v>
      </c>
      <c r="R3775" s="172">
        <v>0</v>
      </c>
      <c r="S3775" s="172" t="s">
        <v>80</v>
      </c>
    </row>
    <row r="3776" spans="13:19" s="133" customFormat="1" ht="12.75" hidden="1" x14ac:dyDescent="0.25">
      <c r="M3776" s="172" t="str">
        <f t="shared" si="116"/>
        <v>nie ubiegam sięWielkopolskieKuślin_PL417</v>
      </c>
      <c r="N3776" s="172" t="s">
        <v>1229</v>
      </c>
      <c r="O3776" s="192" t="str">
        <f t="shared" si="115"/>
        <v>Kuślin_PL417</v>
      </c>
      <c r="P3776" s="193" t="s">
        <v>1407</v>
      </c>
      <c r="Q3776" s="193" t="s">
        <v>1344</v>
      </c>
      <c r="R3776" s="172">
        <v>0</v>
      </c>
      <c r="S3776" s="172" t="s">
        <v>80</v>
      </c>
    </row>
    <row r="3777" spans="13:19" s="133" customFormat="1" ht="12.75" hidden="1" x14ac:dyDescent="0.25">
      <c r="M3777" s="172" t="str">
        <f t="shared" si="116"/>
        <v>nie ubiegam sięWielkopolskieKwilcz_PL417</v>
      </c>
      <c r="N3777" s="172" t="s">
        <v>1229</v>
      </c>
      <c r="O3777" s="192" t="str">
        <f t="shared" si="115"/>
        <v>Kwilcz_PL417</v>
      </c>
      <c r="P3777" s="193" t="s">
        <v>1407</v>
      </c>
      <c r="Q3777" s="193" t="s">
        <v>1341</v>
      </c>
      <c r="R3777" s="172">
        <v>0</v>
      </c>
      <c r="S3777" s="172" t="s">
        <v>80</v>
      </c>
    </row>
    <row r="3778" spans="13:19" s="133" customFormat="1" ht="12.75" hidden="1" x14ac:dyDescent="0.25">
      <c r="M3778" s="172" t="str">
        <f t="shared" si="116"/>
        <v>nie ubiegam sięWielkopolskieLądek_PL414</v>
      </c>
      <c r="N3778" s="172" t="s">
        <v>1229</v>
      </c>
      <c r="O3778" s="192" t="str">
        <f t="shared" si="115"/>
        <v>Lądek_PL414</v>
      </c>
      <c r="P3778" s="193" t="s">
        <v>1406</v>
      </c>
      <c r="Q3778" s="193" t="s">
        <v>1302</v>
      </c>
      <c r="R3778" s="172">
        <v>0</v>
      </c>
      <c r="S3778" s="172" t="s">
        <v>80</v>
      </c>
    </row>
    <row r="3779" spans="13:19" s="133" customFormat="1" ht="12.75" hidden="1" x14ac:dyDescent="0.25">
      <c r="M3779" s="172" t="str">
        <f t="shared" si="116"/>
        <v>nie ubiegam sięWielkopolskieLipka_PL411</v>
      </c>
      <c r="N3779" s="172" t="s">
        <v>1229</v>
      </c>
      <c r="O3779" s="192" t="str">
        <f t="shared" si="115"/>
        <v>Lipka_PL411</v>
      </c>
      <c r="P3779" s="193" t="s">
        <v>1408</v>
      </c>
      <c r="Q3779" s="193" t="s">
        <v>1381</v>
      </c>
      <c r="R3779" s="172">
        <v>0</v>
      </c>
      <c r="S3779" s="172" t="s">
        <v>80</v>
      </c>
    </row>
    <row r="3780" spans="13:19" s="133" customFormat="1" ht="12.75" hidden="1" x14ac:dyDescent="0.25">
      <c r="M3780" s="172" t="str">
        <f t="shared" si="116"/>
        <v>nie ubiegam sięWielkopolskieLipno_PL417</v>
      </c>
      <c r="N3780" s="172" t="s">
        <v>1229</v>
      </c>
      <c r="O3780" s="192" t="str">
        <f t="shared" si="115"/>
        <v>Lipno_PL417</v>
      </c>
      <c r="P3780" s="193" t="s">
        <v>1407</v>
      </c>
      <c r="Q3780" s="193" t="s">
        <v>1334</v>
      </c>
      <c r="R3780" s="172">
        <v>0</v>
      </c>
      <c r="S3780" s="172" t="s">
        <v>80</v>
      </c>
    </row>
    <row r="3781" spans="13:19" s="133" customFormat="1" ht="12.75" hidden="1" x14ac:dyDescent="0.25">
      <c r="M3781" s="172" t="str">
        <f t="shared" si="116"/>
        <v>nie ubiegam sięWielkopolskieLisków_PL416</v>
      </c>
      <c r="N3781" s="172" t="s">
        <v>1229</v>
      </c>
      <c r="O3781" s="192" t="str">
        <f t="shared" ref="O3781:O3844" si="117">Q3781&amp;P3781</f>
        <v>Lisków_PL416</v>
      </c>
      <c r="P3781" s="193" t="s">
        <v>1405</v>
      </c>
      <c r="Q3781" s="193" t="s">
        <v>1237</v>
      </c>
      <c r="R3781" s="172">
        <v>0</v>
      </c>
      <c r="S3781" s="172" t="s">
        <v>80</v>
      </c>
    </row>
    <row r="3782" spans="13:19" s="133" customFormat="1" ht="12.75" hidden="1" x14ac:dyDescent="0.25">
      <c r="M3782" s="172" t="str">
        <f t="shared" ref="M3782:M3845" si="118">S3782&amp;N3782&amp;O3782</f>
        <v>nie ubiegam sięWielkopolskieLubasz_PL411</v>
      </c>
      <c r="N3782" s="172" t="s">
        <v>1229</v>
      </c>
      <c r="O3782" s="192" t="str">
        <f t="shared" si="117"/>
        <v>Lubasz_PL411</v>
      </c>
      <c r="P3782" s="193" t="s">
        <v>1408</v>
      </c>
      <c r="Q3782" s="193" t="s">
        <v>1363</v>
      </c>
      <c r="R3782" s="172">
        <v>0</v>
      </c>
      <c r="S3782" s="172" t="s">
        <v>80</v>
      </c>
    </row>
    <row r="3783" spans="13:19" s="133" customFormat="1" ht="12.75" hidden="1" x14ac:dyDescent="0.25">
      <c r="M3783" s="172" t="str">
        <f t="shared" si="118"/>
        <v>nie ubiegam sięWielkopolskieLwówek_PL417</v>
      </c>
      <c r="N3783" s="172" t="s">
        <v>1229</v>
      </c>
      <c r="O3783" s="192" t="str">
        <f t="shared" si="117"/>
        <v>Lwówek_PL417</v>
      </c>
      <c r="P3783" s="193" t="s">
        <v>1407</v>
      </c>
      <c r="Q3783" s="193" t="s">
        <v>1345</v>
      </c>
      <c r="R3783" s="172">
        <v>0</v>
      </c>
      <c r="S3783" s="172" t="s">
        <v>80</v>
      </c>
    </row>
    <row r="3784" spans="13:19" s="133" customFormat="1" ht="12.75" hidden="1" x14ac:dyDescent="0.25">
      <c r="M3784" s="172" t="str">
        <f t="shared" si="118"/>
        <v>nie ubiegam sięWielkopolskieŁęka Opatowska_PL416</v>
      </c>
      <c r="N3784" s="172" t="s">
        <v>1229</v>
      </c>
      <c r="O3784" s="192" t="str">
        <f t="shared" si="117"/>
        <v>Łęka Opatowska_PL416</v>
      </c>
      <c r="P3784" s="193" t="s">
        <v>1405</v>
      </c>
      <c r="Q3784" s="193" t="s">
        <v>1245</v>
      </c>
      <c r="R3784" s="172">
        <v>0</v>
      </c>
      <c r="S3784" s="172" t="s">
        <v>80</v>
      </c>
    </row>
    <row r="3785" spans="13:19" s="133" customFormat="1" ht="12.75" hidden="1" x14ac:dyDescent="0.25">
      <c r="M3785" s="172" t="str">
        <f t="shared" si="118"/>
        <v>nie ubiegam sięWielkopolskieŁobżenica_PL411</v>
      </c>
      <c r="N3785" s="172" t="s">
        <v>1229</v>
      </c>
      <c r="O3785" s="192" t="str">
        <f t="shared" si="117"/>
        <v>Łobżenica_PL411</v>
      </c>
      <c r="P3785" s="193" t="s">
        <v>1408</v>
      </c>
      <c r="Q3785" s="193" t="s">
        <v>1369</v>
      </c>
      <c r="R3785" s="172">
        <v>0</v>
      </c>
      <c r="S3785" s="172" t="s">
        <v>80</v>
      </c>
    </row>
    <row r="3786" spans="13:19" s="133" customFormat="1" ht="12.75" hidden="1" x14ac:dyDescent="0.25">
      <c r="M3786" s="172" t="str">
        <f t="shared" si="118"/>
        <v>nie ubiegam sięWielkopolskieŁubowo_PL414</v>
      </c>
      <c r="N3786" s="172" t="s">
        <v>1229</v>
      </c>
      <c r="O3786" s="192" t="str">
        <f t="shared" si="117"/>
        <v>Łubowo_PL414</v>
      </c>
      <c r="P3786" s="193" t="s">
        <v>1406</v>
      </c>
      <c r="Q3786" s="193" t="s">
        <v>1275</v>
      </c>
      <c r="R3786" s="172">
        <v>0</v>
      </c>
      <c r="S3786" s="172" t="s">
        <v>80</v>
      </c>
    </row>
    <row r="3787" spans="13:19" s="133" customFormat="1" ht="12.75" hidden="1" x14ac:dyDescent="0.25">
      <c r="M3787" s="172" t="str">
        <f t="shared" si="118"/>
        <v>nie ubiegam sięWielkopolskieMalanów_PL414</v>
      </c>
      <c r="N3787" s="172" t="s">
        <v>1229</v>
      </c>
      <c r="O3787" s="192" t="str">
        <f t="shared" si="117"/>
        <v>Malanów_PL414</v>
      </c>
      <c r="P3787" s="193" t="s">
        <v>1406</v>
      </c>
      <c r="Q3787" s="193" t="s">
        <v>1311</v>
      </c>
      <c r="R3787" s="172">
        <v>0</v>
      </c>
      <c r="S3787" s="172" t="s">
        <v>80</v>
      </c>
    </row>
    <row r="3788" spans="13:19" s="133" customFormat="1" ht="12.75" hidden="1" x14ac:dyDescent="0.25">
      <c r="M3788" s="172" t="str">
        <f t="shared" si="118"/>
        <v>nie ubiegam sięWielkopolskieMargonin_PL411</v>
      </c>
      <c r="N3788" s="172" t="s">
        <v>1229</v>
      </c>
      <c r="O3788" s="192" t="str">
        <f t="shared" si="117"/>
        <v>Margonin_PL411</v>
      </c>
      <c r="P3788" s="193" t="s">
        <v>1408</v>
      </c>
      <c r="Q3788" s="193" t="s">
        <v>1358</v>
      </c>
      <c r="R3788" s="172">
        <v>0</v>
      </c>
      <c r="S3788" s="172" t="s">
        <v>80</v>
      </c>
    </row>
    <row r="3789" spans="13:19" s="133" customFormat="1" ht="12.75" hidden="1" x14ac:dyDescent="0.25">
      <c r="M3789" s="172" t="str">
        <f t="shared" si="118"/>
        <v>nie ubiegam sięWielkopolskieMiasteczko Krajeńskie_PL411</v>
      </c>
      <c r="N3789" s="172" t="s">
        <v>1229</v>
      </c>
      <c r="O3789" s="192" t="str">
        <f t="shared" si="117"/>
        <v>Miasteczko Krajeńskie_PL411</v>
      </c>
      <c r="P3789" s="193" t="s">
        <v>1408</v>
      </c>
      <c r="Q3789" s="193" t="s">
        <v>1370</v>
      </c>
      <c r="R3789" s="172">
        <v>0</v>
      </c>
      <c r="S3789" s="172" t="s">
        <v>80</v>
      </c>
    </row>
    <row r="3790" spans="13:19" s="133" customFormat="1" ht="12.75" hidden="1" x14ac:dyDescent="0.25">
      <c r="M3790" s="172" t="str">
        <f t="shared" si="118"/>
        <v>nie ubiegam sięWielkopolskieMiedzichowo_PL417</v>
      </c>
      <c r="N3790" s="172" t="s">
        <v>1229</v>
      </c>
      <c r="O3790" s="192" t="str">
        <f t="shared" si="117"/>
        <v>Miedzichowo_PL417</v>
      </c>
      <c r="P3790" s="193" t="s">
        <v>1407</v>
      </c>
      <c r="Q3790" s="193" t="s">
        <v>1346</v>
      </c>
      <c r="R3790" s="172">
        <v>0</v>
      </c>
      <c r="S3790" s="172" t="s">
        <v>80</v>
      </c>
    </row>
    <row r="3791" spans="13:19" s="133" customFormat="1" ht="12.75" hidden="1" x14ac:dyDescent="0.25">
      <c r="M3791" s="172" t="str">
        <f t="shared" si="118"/>
        <v>nie ubiegam sięWielkopolskieMiejska Górka_PL417</v>
      </c>
      <c r="N3791" s="172" t="s">
        <v>1229</v>
      </c>
      <c r="O3791" s="192" t="str">
        <f t="shared" si="117"/>
        <v>Miejska Górka_PL417</v>
      </c>
      <c r="P3791" s="193" t="s">
        <v>1407</v>
      </c>
      <c r="Q3791" s="193" t="s">
        <v>1351</v>
      </c>
      <c r="R3791" s="172">
        <v>0</v>
      </c>
      <c r="S3791" s="172" t="s">
        <v>80</v>
      </c>
    </row>
    <row r="3792" spans="13:19" s="133" customFormat="1" ht="12.75" hidden="1" x14ac:dyDescent="0.25">
      <c r="M3792" s="172" t="str">
        <f t="shared" si="118"/>
        <v>nie ubiegam sięWielkopolskieMieleszyn_PL414</v>
      </c>
      <c r="N3792" s="172" t="s">
        <v>1229</v>
      </c>
      <c r="O3792" s="192" t="str">
        <f t="shared" si="117"/>
        <v>Mieleszyn_PL414</v>
      </c>
      <c r="P3792" s="193" t="s">
        <v>1406</v>
      </c>
      <c r="Q3792" s="193" t="s">
        <v>1276</v>
      </c>
      <c r="R3792" s="172">
        <v>0</v>
      </c>
      <c r="S3792" s="172" t="s">
        <v>80</v>
      </c>
    </row>
    <row r="3793" spans="13:19" s="133" customFormat="1" ht="12.75" hidden="1" x14ac:dyDescent="0.25">
      <c r="M3793" s="172" t="str">
        <f t="shared" si="118"/>
        <v>nie ubiegam sięWielkopolskieMieścisko_PL411</v>
      </c>
      <c r="N3793" s="172" t="s">
        <v>1229</v>
      </c>
      <c r="O3793" s="192" t="str">
        <f t="shared" si="117"/>
        <v>Mieścisko_PL411</v>
      </c>
      <c r="P3793" s="193" t="s">
        <v>1408</v>
      </c>
      <c r="Q3793" s="193" t="s">
        <v>1376</v>
      </c>
      <c r="R3793" s="172">
        <v>0</v>
      </c>
      <c r="S3793" s="172" t="s">
        <v>80</v>
      </c>
    </row>
    <row r="3794" spans="13:19" s="133" customFormat="1" ht="12.75" hidden="1" x14ac:dyDescent="0.25">
      <c r="M3794" s="172" t="str">
        <f t="shared" si="118"/>
        <v>nie ubiegam sięWielkopolskieMiędzychód_PL417</v>
      </c>
      <c r="N3794" s="172" t="s">
        <v>1229</v>
      </c>
      <c r="O3794" s="192" t="str">
        <f t="shared" si="117"/>
        <v>Międzychód_PL417</v>
      </c>
      <c r="P3794" s="193" t="s">
        <v>1407</v>
      </c>
      <c r="Q3794" s="193" t="s">
        <v>1342</v>
      </c>
      <c r="R3794" s="172">
        <v>0</v>
      </c>
      <c r="S3794" s="172" t="s">
        <v>80</v>
      </c>
    </row>
    <row r="3795" spans="13:19" s="133" customFormat="1" ht="12.75" hidden="1" x14ac:dyDescent="0.25">
      <c r="M3795" s="172" t="str">
        <f t="shared" si="118"/>
        <v>nie ubiegam sięWielkopolskieMikstat_PL416</v>
      </c>
      <c r="N3795" s="172" t="s">
        <v>1229</v>
      </c>
      <c r="O3795" s="192" t="str">
        <f t="shared" si="117"/>
        <v>Mikstat_PL416</v>
      </c>
      <c r="P3795" s="193" t="s">
        <v>1405</v>
      </c>
      <c r="Q3795" s="193" t="s">
        <v>1265</v>
      </c>
      <c r="R3795" s="172">
        <v>0</v>
      </c>
      <c r="S3795" s="172" t="s">
        <v>80</v>
      </c>
    </row>
    <row r="3796" spans="13:19" s="133" customFormat="1" ht="12.75" hidden="1" x14ac:dyDescent="0.25">
      <c r="M3796" s="172" t="str">
        <f t="shared" si="118"/>
        <v>nie ubiegam sięWielkopolskieMiłosław_PL414</v>
      </c>
      <c r="N3796" s="172" t="s">
        <v>1229</v>
      </c>
      <c r="O3796" s="192" t="str">
        <f t="shared" si="117"/>
        <v>Miłosław_PL414</v>
      </c>
      <c r="P3796" s="193" t="s">
        <v>1406</v>
      </c>
      <c r="Q3796" s="193" t="s">
        <v>1317</v>
      </c>
      <c r="R3796" s="172">
        <v>0</v>
      </c>
      <c r="S3796" s="172" t="s">
        <v>80</v>
      </c>
    </row>
    <row r="3797" spans="13:19" s="133" customFormat="1" ht="12.75" hidden="1" x14ac:dyDescent="0.25">
      <c r="M3797" s="172" t="str">
        <f t="shared" si="118"/>
        <v>nie ubiegam sięWielkopolskieMycielin_PL416</v>
      </c>
      <c r="N3797" s="172" t="s">
        <v>1229</v>
      </c>
      <c r="O3797" s="192" t="str">
        <f t="shared" si="117"/>
        <v>Mycielin_PL416</v>
      </c>
      <c r="P3797" s="193" t="s">
        <v>1405</v>
      </c>
      <c r="Q3797" s="193" t="s">
        <v>1238</v>
      </c>
      <c r="R3797" s="172">
        <v>0</v>
      </c>
      <c r="S3797" s="172" t="s">
        <v>80</v>
      </c>
    </row>
    <row r="3798" spans="13:19" s="133" customFormat="1" ht="12.75" hidden="1" x14ac:dyDescent="0.25">
      <c r="M3798" s="172" t="str">
        <f t="shared" si="118"/>
        <v>nie ubiegam sięWielkopolskieNekla_PL414</v>
      </c>
      <c r="N3798" s="172" t="s">
        <v>1229</v>
      </c>
      <c r="O3798" s="192" t="str">
        <f t="shared" si="117"/>
        <v>Nekla_PL414</v>
      </c>
      <c r="P3798" s="193" t="s">
        <v>1406</v>
      </c>
      <c r="Q3798" s="193" t="s">
        <v>1318</v>
      </c>
      <c r="R3798" s="172">
        <v>0</v>
      </c>
      <c r="S3798" s="172" t="s">
        <v>80</v>
      </c>
    </row>
    <row r="3799" spans="13:19" s="133" customFormat="1" ht="12.75" hidden="1" x14ac:dyDescent="0.25">
      <c r="M3799" s="172" t="str">
        <f t="shared" si="118"/>
        <v>nie ubiegam sięWielkopolskieNiechanowo_PL414</v>
      </c>
      <c r="N3799" s="172" t="s">
        <v>1229</v>
      </c>
      <c r="O3799" s="192" t="str">
        <f t="shared" si="117"/>
        <v>Niechanowo_PL414</v>
      </c>
      <c r="P3799" s="193" t="s">
        <v>1406</v>
      </c>
      <c r="Q3799" s="193" t="s">
        <v>1277</v>
      </c>
      <c r="R3799" s="172">
        <v>0</v>
      </c>
      <c r="S3799" s="172" t="s">
        <v>80</v>
      </c>
    </row>
    <row r="3800" spans="13:19" s="133" customFormat="1" ht="12.75" hidden="1" x14ac:dyDescent="0.25">
      <c r="M3800" s="172" t="str">
        <f t="shared" si="118"/>
        <v>nie ubiegam sięWielkopolskieNowe Miasto nad Wartą_PL418</v>
      </c>
      <c r="N3800" s="172" t="s">
        <v>1229</v>
      </c>
      <c r="O3800" s="192" t="str">
        <f t="shared" si="117"/>
        <v>Nowe Miasto nad Wartą_PL418</v>
      </c>
      <c r="P3800" s="193" t="s">
        <v>1409</v>
      </c>
      <c r="Q3800" s="193" t="s">
        <v>1400</v>
      </c>
      <c r="R3800" s="172">
        <v>0</v>
      </c>
      <c r="S3800" s="172" t="s">
        <v>80</v>
      </c>
    </row>
    <row r="3801" spans="13:19" s="133" customFormat="1" ht="12.75" hidden="1" x14ac:dyDescent="0.25">
      <c r="M3801" s="172" t="str">
        <f t="shared" si="118"/>
        <v>nie ubiegam sięWielkopolskieNowe Skalmierzyce_PL416</v>
      </c>
      <c r="N3801" s="172" t="s">
        <v>1229</v>
      </c>
      <c r="O3801" s="192" t="str">
        <f t="shared" si="117"/>
        <v>Nowe Skalmierzyce_PL416</v>
      </c>
      <c r="P3801" s="193" t="s">
        <v>1405</v>
      </c>
      <c r="Q3801" s="193" t="s">
        <v>1253</v>
      </c>
      <c r="R3801" s="172">
        <v>0</v>
      </c>
      <c r="S3801" s="172" t="s">
        <v>80</v>
      </c>
    </row>
    <row r="3802" spans="13:19" s="133" customFormat="1" ht="12.75" hidden="1" x14ac:dyDescent="0.25">
      <c r="M3802" s="172" t="str">
        <f t="shared" si="118"/>
        <v>nie ubiegam sięWielkopolskieNowy Tomyśl_PL417</v>
      </c>
      <c r="N3802" s="172" t="s">
        <v>1229</v>
      </c>
      <c r="O3802" s="192" t="str">
        <f t="shared" si="117"/>
        <v>Nowy Tomyśl_PL417</v>
      </c>
      <c r="P3802" s="193" t="s">
        <v>1407</v>
      </c>
      <c r="Q3802" s="193" t="s">
        <v>1347</v>
      </c>
      <c r="R3802" s="172">
        <v>0</v>
      </c>
      <c r="S3802" s="172" t="s">
        <v>80</v>
      </c>
    </row>
    <row r="3803" spans="13:19" s="133" customFormat="1" ht="12.75" hidden="1" x14ac:dyDescent="0.25">
      <c r="M3803" s="172" t="str">
        <f t="shared" si="118"/>
        <v>nie ubiegam sięWielkopolskieObrzycko_PL418</v>
      </c>
      <c r="N3803" s="172" t="s">
        <v>1229</v>
      </c>
      <c r="O3803" s="192" t="str">
        <f t="shared" si="117"/>
        <v>Obrzycko_PL418</v>
      </c>
      <c r="P3803" s="193" t="s">
        <v>1409</v>
      </c>
      <c r="Q3803" s="193" t="s">
        <v>1394</v>
      </c>
      <c r="R3803" s="172">
        <v>0</v>
      </c>
      <c r="S3803" s="172" t="s">
        <v>80</v>
      </c>
    </row>
    <row r="3804" spans="13:19" s="133" customFormat="1" ht="12.75" hidden="1" x14ac:dyDescent="0.25">
      <c r="M3804" s="172" t="str">
        <f t="shared" si="118"/>
        <v>nie ubiegam sięWielkopolskieObrzycko_PL418</v>
      </c>
      <c r="N3804" s="172" t="s">
        <v>1229</v>
      </c>
      <c r="O3804" s="192" t="str">
        <f t="shared" si="117"/>
        <v>Obrzycko_PL418</v>
      </c>
      <c r="P3804" s="193" t="s">
        <v>1409</v>
      </c>
      <c r="Q3804" s="193" t="s">
        <v>1394</v>
      </c>
      <c r="R3804" s="172">
        <v>0</v>
      </c>
      <c r="S3804" s="172" t="s">
        <v>80</v>
      </c>
    </row>
    <row r="3805" spans="13:19" s="133" customFormat="1" ht="12.75" hidden="1" x14ac:dyDescent="0.25">
      <c r="M3805" s="172" t="str">
        <f t="shared" si="118"/>
        <v>nie ubiegam sięWielkopolskieOdolanów_PL416</v>
      </c>
      <c r="N3805" s="172" t="s">
        <v>1229</v>
      </c>
      <c r="O3805" s="192" t="str">
        <f t="shared" si="117"/>
        <v>Odolanów_PL416</v>
      </c>
      <c r="P3805" s="193" t="s">
        <v>1405</v>
      </c>
      <c r="Q3805" s="193" t="s">
        <v>1254</v>
      </c>
      <c r="R3805" s="172">
        <v>0</v>
      </c>
      <c r="S3805" s="172" t="s">
        <v>80</v>
      </c>
    </row>
    <row r="3806" spans="13:19" s="133" customFormat="1" ht="12.75" hidden="1" x14ac:dyDescent="0.25">
      <c r="M3806" s="172" t="str">
        <f t="shared" si="118"/>
        <v>nie ubiegam sięWielkopolskieOkonek_PL411</v>
      </c>
      <c r="N3806" s="172" t="s">
        <v>1229</v>
      </c>
      <c r="O3806" s="192" t="str">
        <f t="shared" si="117"/>
        <v>Okonek_PL411</v>
      </c>
      <c r="P3806" s="193" t="s">
        <v>1408</v>
      </c>
      <c r="Q3806" s="193" t="s">
        <v>1382</v>
      </c>
      <c r="R3806" s="172">
        <v>0</v>
      </c>
      <c r="S3806" s="172" t="s">
        <v>80</v>
      </c>
    </row>
    <row r="3807" spans="13:19" s="133" customFormat="1" ht="12.75" hidden="1" x14ac:dyDescent="0.25">
      <c r="M3807" s="172" t="str">
        <f t="shared" si="118"/>
        <v>nie ubiegam sięWielkopolskieOlszówka_PL414</v>
      </c>
      <c r="N3807" s="172" t="s">
        <v>1229</v>
      </c>
      <c r="O3807" s="192" t="str">
        <f t="shared" si="117"/>
        <v>Olszówka_PL414</v>
      </c>
      <c r="P3807" s="193" t="s">
        <v>1406</v>
      </c>
      <c r="Q3807" s="193" t="s">
        <v>1286</v>
      </c>
      <c r="R3807" s="172">
        <v>0</v>
      </c>
      <c r="S3807" s="172" t="s">
        <v>80</v>
      </c>
    </row>
    <row r="3808" spans="13:19" s="133" customFormat="1" ht="12.75" hidden="1" x14ac:dyDescent="0.25">
      <c r="M3808" s="172" t="str">
        <f t="shared" si="118"/>
        <v>nie ubiegam sięWielkopolskieOpalenica_PL417</v>
      </c>
      <c r="N3808" s="172" t="s">
        <v>1229</v>
      </c>
      <c r="O3808" s="192" t="str">
        <f t="shared" si="117"/>
        <v>Opalenica_PL417</v>
      </c>
      <c r="P3808" s="193" t="s">
        <v>1407</v>
      </c>
      <c r="Q3808" s="193" t="s">
        <v>1348</v>
      </c>
      <c r="R3808" s="172">
        <v>0</v>
      </c>
      <c r="S3808" s="172" t="s">
        <v>80</v>
      </c>
    </row>
    <row r="3809" spans="13:19" s="133" customFormat="1" ht="12.75" hidden="1" x14ac:dyDescent="0.25">
      <c r="M3809" s="172" t="str">
        <f t="shared" si="118"/>
        <v>nie ubiegam sięWielkopolskieOpatówek_PL416</v>
      </c>
      <c r="N3809" s="172" t="s">
        <v>1229</v>
      </c>
      <c r="O3809" s="192" t="str">
        <f t="shared" si="117"/>
        <v>Opatówek_PL416</v>
      </c>
      <c r="P3809" s="193" t="s">
        <v>1405</v>
      </c>
      <c r="Q3809" s="193" t="s">
        <v>1239</v>
      </c>
      <c r="R3809" s="172">
        <v>0</v>
      </c>
      <c r="S3809" s="172" t="s">
        <v>80</v>
      </c>
    </row>
    <row r="3810" spans="13:19" s="133" customFormat="1" ht="12.75" hidden="1" x14ac:dyDescent="0.25">
      <c r="M3810" s="172" t="str">
        <f t="shared" si="118"/>
        <v>nie ubiegam sięWielkopolskieOrchowo_PL414</v>
      </c>
      <c r="N3810" s="172" t="s">
        <v>1229</v>
      </c>
      <c r="O3810" s="192" t="str">
        <f t="shared" si="117"/>
        <v>Orchowo_PL414</v>
      </c>
      <c r="P3810" s="193" t="s">
        <v>1406</v>
      </c>
      <c r="Q3810" s="193" t="s">
        <v>1303</v>
      </c>
      <c r="R3810" s="172">
        <v>0</v>
      </c>
      <c r="S3810" s="172" t="s">
        <v>80</v>
      </c>
    </row>
    <row r="3811" spans="13:19" s="133" customFormat="1" ht="12.75" hidden="1" x14ac:dyDescent="0.25">
      <c r="M3811" s="172" t="str">
        <f t="shared" si="118"/>
        <v>nie ubiegam sięWielkopolskieOsieczna_PL417</v>
      </c>
      <c r="N3811" s="172" t="s">
        <v>1229</v>
      </c>
      <c r="O3811" s="192" t="str">
        <f t="shared" si="117"/>
        <v>Osieczna_PL417</v>
      </c>
      <c r="P3811" s="193" t="s">
        <v>1407</v>
      </c>
      <c r="Q3811" s="193" t="s">
        <v>1335</v>
      </c>
      <c r="R3811" s="172">
        <v>0</v>
      </c>
      <c r="S3811" s="172" t="s">
        <v>80</v>
      </c>
    </row>
    <row r="3812" spans="13:19" s="133" customFormat="1" ht="12.75" hidden="1" x14ac:dyDescent="0.25">
      <c r="M3812" s="172" t="str">
        <f t="shared" si="118"/>
        <v>nie ubiegam sięWielkopolskieOsiek Mały_PL414</v>
      </c>
      <c r="N3812" s="172" t="s">
        <v>1229</v>
      </c>
      <c r="O3812" s="192" t="str">
        <f t="shared" si="117"/>
        <v>Osiek Mały_PL414</v>
      </c>
      <c r="P3812" s="193" t="s">
        <v>1406</v>
      </c>
      <c r="Q3812" s="193" t="s">
        <v>1287</v>
      </c>
      <c r="R3812" s="172">
        <v>0</v>
      </c>
      <c r="S3812" s="172" t="s">
        <v>80</v>
      </c>
    </row>
    <row r="3813" spans="13:19" s="133" customFormat="1" ht="12.75" hidden="1" x14ac:dyDescent="0.25">
      <c r="M3813" s="172" t="str">
        <f t="shared" si="118"/>
        <v>nie ubiegam sięWielkopolskieOstroróg_PL418</v>
      </c>
      <c r="N3813" s="172" t="s">
        <v>1229</v>
      </c>
      <c r="O3813" s="192" t="str">
        <f t="shared" si="117"/>
        <v>Ostroróg_PL418</v>
      </c>
      <c r="P3813" s="193" t="s">
        <v>1409</v>
      </c>
      <c r="Q3813" s="193" t="s">
        <v>1397</v>
      </c>
      <c r="R3813" s="172">
        <v>0</v>
      </c>
      <c r="S3813" s="172" t="s">
        <v>80</v>
      </c>
    </row>
    <row r="3814" spans="13:19" s="133" customFormat="1" ht="12.75" hidden="1" x14ac:dyDescent="0.25">
      <c r="M3814" s="172" t="str">
        <f t="shared" si="118"/>
        <v>nie ubiegam sięWielkopolskieOstrowite_PL414</v>
      </c>
      <c r="N3814" s="172" t="s">
        <v>1229</v>
      </c>
      <c r="O3814" s="192" t="str">
        <f t="shared" si="117"/>
        <v>Ostrowite_PL414</v>
      </c>
      <c r="P3814" s="193" t="s">
        <v>1406</v>
      </c>
      <c r="Q3814" s="193" t="s">
        <v>1304</v>
      </c>
      <c r="R3814" s="172">
        <v>0</v>
      </c>
      <c r="S3814" s="172" t="s">
        <v>80</v>
      </c>
    </row>
    <row r="3815" spans="13:19" s="133" customFormat="1" ht="12.75" hidden="1" x14ac:dyDescent="0.25">
      <c r="M3815" s="172" t="str">
        <f t="shared" si="118"/>
        <v>nie ubiegam sięWielkopolskieOstrów Wielkopolski_PL416</v>
      </c>
      <c r="N3815" s="172" t="s">
        <v>1229</v>
      </c>
      <c r="O3815" s="192" t="str">
        <f t="shared" si="117"/>
        <v>Ostrów Wielkopolski_PL416</v>
      </c>
      <c r="P3815" s="193" t="s">
        <v>1405</v>
      </c>
      <c r="Q3815" s="193" t="s">
        <v>1255</v>
      </c>
      <c r="R3815" s="172">
        <v>0</v>
      </c>
      <c r="S3815" s="172" t="s">
        <v>80</v>
      </c>
    </row>
    <row r="3816" spans="13:19" s="133" customFormat="1" ht="12.75" hidden="1" x14ac:dyDescent="0.25">
      <c r="M3816" s="172" t="str">
        <f t="shared" si="118"/>
        <v>nie ubiegam sięWielkopolskieOstrzeszów_PL416</v>
      </c>
      <c r="N3816" s="172" t="s">
        <v>1229</v>
      </c>
      <c r="O3816" s="192" t="str">
        <f t="shared" si="117"/>
        <v>Ostrzeszów_PL416</v>
      </c>
      <c r="P3816" s="193" t="s">
        <v>1405</v>
      </c>
      <c r="Q3816" s="193" t="s">
        <v>1266</v>
      </c>
      <c r="R3816" s="172">
        <v>0</v>
      </c>
      <c r="S3816" s="172" t="s">
        <v>80</v>
      </c>
    </row>
    <row r="3817" spans="13:19" s="133" customFormat="1" ht="12.75" hidden="1" x14ac:dyDescent="0.25">
      <c r="M3817" s="172" t="str">
        <f t="shared" si="118"/>
        <v>nie ubiegam sięWielkopolskiePakosław_PL417</v>
      </c>
      <c r="N3817" s="172" t="s">
        <v>1229</v>
      </c>
      <c r="O3817" s="192" t="str">
        <f t="shared" si="117"/>
        <v>Pakosław_PL417</v>
      </c>
      <c r="P3817" s="193" t="s">
        <v>1407</v>
      </c>
      <c r="Q3817" s="193" t="s">
        <v>1352</v>
      </c>
      <c r="R3817" s="172">
        <v>0</v>
      </c>
      <c r="S3817" s="172" t="s">
        <v>80</v>
      </c>
    </row>
    <row r="3818" spans="13:19" s="133" customFormat="1" ht="12.75" hidden="1" x14ac:dyDescent="0.25">
      <c r="M3818" s="172" t="str">
        <f t="shared" si="118"/>
        <v>nie ubiegam sięWielkopolskiePerzów_PL416</v>
      </c>
      <c r="N3818" s="172" t="s">
        <v>1229</v>
      </c>
      <c r="O3818" s="192" t="str">
        <f t="shared" si="117"/>
        <v>Perzów_PL416</v>
      </c>
      <c r="P3818" s="193" t="s">
        <v>1405</v>
      </c>
      <c r="Q3818" s="193" t="s">
        <v>1246</v>
      </c>
      <c r="R3818" s="172">
        <v>0</v>
      </c>
      <c r="S3818" s="172" t="s">
        <v>80</v>
      </c>
    </row>
    <row r="3819" spans="13:19" s="133" customFormat="1" ht="12.75" hidden="1" x14ac:dyDescent="0.25">
      <c r="M3819" s="172" t="str">
        <f t="shared" si="118"/>
        <v>nie ubiegam sięWielkopolskiePępowo_PL417</v>
      </c>
      <c r="N3819" s="172" t="s">
        <v>1229</v>
      </c>
      <c r="O3819" s="192" t="str">
        <f t="shared" si="117"/>
        <v>Pępowo_PL417</v>
      </c>
      <c r="P3819" s="193" t="s">
        <v>1407</v>
      </c>
      <c r="Q3819" s="193" t="s">
        <v>1322</v>
      </c>
      <c r="R3819" s="172">
        <v>0</v>
      </c>
      <c r="S3819" s="172" t="s">
        <v>80</v>
      </c>
    </row>
    <row r="3820" spans="13:19" s="133" customFormat="1" ht="12.75" hidden="1" x14ac:dyDescent="0.25">
      <c r="M3820" s="172" t="str">
        <f t="shared" si="118"/>
        <v>nie ubiegam sięWielkopolskiePiaski_PL417</v>
      </c>
      <c r="N3820" s="172" t="s">
        <v>1229</v>
      </c>
      <c r="O3820" s="192" t="str">
        <f t="shared" si="117"/>
        <v>Piaski_PL417</v>
      </c>
      <c r="P3820" s="193" t="s">
        <v>1407</v>
      </c>
      <c r="Q3820" s="193" t="s">
        <v>872</v>
      </c>
      <c r="R3820" s="172">
        <v>0</v>
      </c>
      <c r="S3820" s="172" t="s">
        <v>80</v>
      </c>
    </row>
    <row r="3821" spans="13:19" s="133" customFormat="1" ht="12.75" hidden="1" x14ac:dyDescent="0.25">
      <c r="M3821" s="172" t="str">
        <f t="shared" si="118"/>
        <v>nie ubiegam sięWielkopolskiePobiedziska_PL418</v>
      </c>
      <c r="N3821" s="172" t="s">
        <v>1229</v>
      </c>
      <c r="O3821" s="192" t="str">
        <f t="shared" si="117"/>
        <v>Pobiedziska_PL418</v>
      </c>
      <c r="P3821" s="193" t="s">
        <v>1409</v>
      </c>
      <c r="Q3821" s="193" t="s">
        <v>1392</v>
      </c>
      <c r="R3821" s="172">
        <v>0</v>
      </c>
      <c r="S3821" s="172" t="s">
        <v>80</v>
      </c>
    </row>
    <row r="3822" spans="13:19" s="133" customFormat="1" ht="12.75" hidden="1" x14ac:dyDescent="0.25">
      <c r="M3822" s="172" t="str">
        <f t="shared" si="118"/>
        <v>nie ubiegam sięWielkopolskiePogorzela_PL417</v>
      </c>
      <c r="N3822" s="172" t="s">
        <v>1229</v>
      </c>
      <c r="O3822" s="192" t="str">
        <f t="shared" si="117"/>
        <v>Pogorzela_PL417</v>
      </c>
      <c r="P3822" s="193" t="s">
        <v>1407</v>
      </c>
      <c r="Q3822" s="193" t="s">
        <v>1323</v>
      </c>
      <c r="R3822" s="172">
        <v>0</v>
      </c>
      <c r="S3822" s="172" t="s">
        <v>80</v>
      </c>
    </row>
    <row r="3823" spans="13:19" s="133" customFormat="1" ht="12.75" hidden="1" x14ac:dyDescent="0.25">
      <c r="M3823" s="172" t="str">
        <f t="shared" si="118"/>
        <v>nie ubiegam sięWielkopolskiePołajewo_PL411</v>
      </c>
      <c r="N3823" s="172" t="s">
        <v>1229</v>
      </c>
      <c r="O3823" s="192" t="str">
        <f t="shared" si="117"/>
        <v>Połajewo_PL411</v>
      </c>
      <c r="P3823" s="193" t="s">
        <v>1408</v>
      </c>
      <c r="Q3823" s="193" t="s">
        <v>1364</v>
      </c>
      <c r="R3823" s="172">
        <v>0</v>
      </c>
      <c r="S3823" s="172" t="s">
        <v>80</v>
      </c>
    </row>
    <row r="3824" spans="13:19" s="133" customFormat="1" ht="12.75" hidden="1" x14ac:dyDescent="0.25">
      <c r="M3824" s="172" t="str">
        <f t="shared" si="118"/>
        <v>nie ubiegam sięWielkopolskiePoniec_PL417</v>
      </c>
      <c r="N3824" s="172" t="s">
        <v>1229</v>
      </c>
      <c r="O3824" s="192" t="str">
        <f t="shared" si="117"/>
        <v>Poniec_PL417</v>
      </c>
      <c r="P3824" s="193" t="s">
        <v>1407</v>
      </c>
      <c r="Q3824" s="193" t="s">
        <v>1324</v>
      </c>
      <c r="R3824" s="172">
        <v>0</v>
      </c>
      <c r="S3824" s="172" t="s">
        <v>80</v>
      </c>
    </row>
    <row r="3825" spans="13:19" s="133" customFormat="1" ht="12.75" hidden="1" x14ac:dyDescent="0.25">
      <c r="M3825" s="172" t="str">
        <f t="shared" si="118"/>
        <v>nie ubiegam sięWielkopolskiePowidz_PL414</v>
      </c>
      <c r="N3825" s="172" t="s">
        <v>1229</v>
      </c>
      <c r="O3825" s="192" t="str">
        <f t="shared" si="117"/>
        <v>Powidz_PL414</v>
      </c>
      <c r="P3825" s="193" t="s">
        <v>1406</v>
      </c>
      <c r="Q3825" s="193" t="s">
        <v>1305</v>
      </c>
      <c r="R3825" s="172">
        <v>0</v>
      </c>
      <c r="S3825" s="172" t="s">
        <v>80</v>
      </c>
    </row>
    <row r="3826" spans="13:19" s="133" customFormat="1" ht="12.75" hidden="1" x14ac:dyDescent="0.25">
      <c r="M3826" s="172" t="str">
        <f t="shared" si="118"/>
        <v>nie ubiegam sięWielkopolskiePrzedecz_PL414</v>
      </c>
      <c r="N3826" s="172" t="s">
        <v>1229</v>
      </c>
      <c r="O3826" s="192" t="str">
        <f t="shared" si="117"/>
        <v>Przedecz_PL414</v>
      </c>
      <c r="P3826" s="193" t="s">
        <v>1406</v>
      </c>
      <c r="Q3826" s="193" t="s">
        <v>1288</v>
      </c>
      <c r="R3826" s="172">
        <v>0</v>
      </c>
      <c r="S3826" s="172" t="s">
        <v>80</v>
      </c>
    </row>
    <row r="3827" spans="13:19" s="133" customFormat="1" ht="12.75" hidden="1" x14ac:dyDescent="0.25">
      <c r="M3827" s="172" t="str">
        <f t="shared" si="118"/>
        <v>nie ubiegam sięWielkopolskiePrzemęt_PL417</v>
      </c>
      <c r="N3827" s="172" t="s">
        <v>1229</v>
      </c>
      <c r="O3827" s="192" t="str">
        <f t="shared" si="117"/>
        <v>Przemęt_PL417</v>
      </c>
      <c r="P3827" s="193" t="s">
        <v>1407</v>
      </c>
      <c r="Q3827" s="193" t="s">
        <v>1353</v>
      </c>
      <c r="R3827" s="172">
        <v>0</v>
      </c>
      <c r="S3827" s="172" t="s">
        <v>80</v>
      </c>
    </row>
    <row r="3828" spans="13:19" s="133" customFormat="1" ht="12.75" hidden="1" x14ac:dyDescent="0.25">
      <c r="M3828" s="172" t="str">
        <f t="shared" si="118"/>
        <v>nie ubiegam sięWielkopolskiePrzygodzice_PL416</v>
      </c>
      <c r="N3828" s="172" t="s">
        <v>1229</v>
      </c>
      <c r="O3828" s="192" t="str">
        <f t="shared" si="117"/>
        <v>Przygodzice_PL416</v>
      </c>
      <c r="P3828" s="193" t="s">
        <v>1405</v>
      </c>
      <c r="Q3828" s="193" t="s">
        <v>1256</v>
      </c>
      <c r="R3828" s="172">
        <v>0</v>
      </c>
      <c r="S3828" s="172" t="s">
        <v>80</v>
      </c>
    </row>
    <row r="3829" spans="13:19" s="133" customFormat="1" ht="12.75" hidden="1" x14ac:dyDescent="0.25">
      <c r="M3829" s="172" t="str">
        <f t="shared" si="118"/>
        <v>nie ubiegam sięWielkopolskiePrzykona_PL414</v>
      </c>
      <c r="N3829" s="172" t="s">
        <v>1229</v>
      </c>
      <c r="O3829" s="192" t="str">
        <f t="shared" si="117"/>
        <v>Przykona_PL414</v>
      </c>
      <c r="P3829" s="193" t="s">
        <v>1406</v>
      </c>
      <c r="Q3829" s="193" t="s">
        <v>1312</v>
      </c>
      <c r="R3829" s="172">
        <v>0</v>
      </c>
      <c r="S3829" s="172" t="s">
        <v>80</v>
      </c>
    </row>
    <row r="3830" spans="13:19" s="133" customFormat="1" ht="12.75" hidden="1" x14ac:dyDescent="0.25">
      <c r="M3830" s="172" t="str">
        <f t="shared" si="118"/>
        <v>nie ubiegam sięWielkopolskiePyzdry_PL414</v>
      </c>
      <c r="N3830" s="172" t="s">
        <v>1229</v>
      </c>
      <c r="O3830" s="192" t="str">
        <f t="shared" si="117"/>
        <v>Pyzdry_PL414</v>
      </c>
      <c r="P3830" s="193" t="s">
        <v>1406</v>
      </c>
      <c r="Q3830" s="193" t="s">
        <v>1319</v>
      </c>
      <c r="R3830" s="172">
        <v>0</v>
      </c>
      <c r="S3830" s="172" t="s">
        <v>80</v>
      </c>
    </row>
    <row r="3831" spans="13:19" s="133" customFormat="1" ht="12.75" hidden="1" x14ac:dyDescent="0.25">
      <c r="M3831" s="172" t="str">
        <f t="shared" si="118"/>
        <v>nie ubiegam sięWielkopolskieRakoniewice_PL417</v>
      </c>
      <c r="N3831" s="172" t="s">
        <v>1229</v>
      </c>
      <c r="O3831" s="192" t="str">
        <f t="shared" si="117"/>
        <v>Rakoniewice_PL417</v>
      </c>
      <c r="P3831" s="193" t="s">
        <v>1407</v>
      </c>
      <c r="Q3831" s="193" t="s">
        <v>1327</v>
      </c>
      <c r="R3831" s="172">
        <v>0</v>
      </c>
      <c r="S3831" s="172" t="s">
        <v>80</v>
      </c>
    </row>
    <row r="3832" spans="13:19" s="133" customFormat="1" ht="12.75" hidden="1" x14ac:dyDescent="0.25">
      <c r="M3832" s="172" t="str">
        <f t="shared" si="118"/>
        <v>nie ubiegam sięWielkopolskieRaszków_PL416</v>
      </c>
      <c r="N3832" s="172" t="s">
        <v>1229</v>
      </c>
      <c r="O3832" s="192" t="str">
        <f t="shared" si="117"/>
        <v>Raszków_PL416</v>
      </c>
      <c r="P3832" s="193" t="s">
        <v>1405</v>
      </c>
      <c r="Q3832" s="193" t="s">
        <v>1257</v>
      </c>
      <c r="R3832" s="172">
        <v>0</v>
      </c>
      <c r="S3832" s="172" t="s">
        <v>80</v>
      </c>
    </row>
    <row r="3833" spans="13:19" s="133" customFormat="1" ht="12.75" hidden="1" x14ac:dyDescent="0.25">
      <c r="M3833" s="172" t="str">
        <f t="shared" si="118"/>
        <v>nie ubiegam sięWielkopolskieRokietnica_PL418</v>
      </c>
      <c r="N3833" s="172" t="s">
        <v>1229</v>
      </c>
      <c r="O3833" s="192" t="str">
        <f t="shared" si="117"/>
        <v>Rokietnica_PL418</v>
      </c>
      <c r="P3833" s="193" t="s">
        <v>1409</v>
      </c>
      <c r="Q3833" s="193" t="s">
        <v>957</v>
      </c>
      <c r="R3833" s="172">
        <v>0</v>
      </c>
      <c r="S3833" s="172" t="s">
        <v>80</v>
      </c>
    </row>
    <row r="3834" spans="13:19" s="133" customFormat="1" ht="12.75" hidden="1" x14ac:dyDescent="0.25">
      <c r="M3834" s="172" t="str">
        <f t="shared" si="118"/>
        <v>nie ubiegam sięWielkopolskieRozdrażew_PL416</v>
      </c>
      <c r="N3834" s="172" t="s">
        <v>1229</v>
      </c>
      <c r="O3834" s="192" t="str">
        <f t="shared" si="117"/>
        <v>Rozdrażew_PL416</v>
      </c>
      <c r="P3834" s="193" t="s">
        <v>1405</v>
      </c>
      <c r="Q3834" s="193" t="s">
        <v>1252</v>
      </c>
      <c r="R3834" s="172">
        <v>0</v>
      </c>
      <c r="S3834" s="172" t="s">
        <v>80</v>
      </c>
    </row>
    <row r="3835" spans="13:19" s="133" customFormat="1" ht="12.75" hidden="1" x14ac:dyDescent="0.25">
      <c r="M3835" s="172" t="str">
        <f t="shared" si="118"/>
        <v>nie ubiegam sięWielkopolskieRychtal_PL416</v>
      </c>
      <c r="N3835" s="172" t="s">
        <v>1229</v>
      </c>
      <c r="O3835" s="192" t="str">
        <f t="shared" si="117"/>
        <v>Rychtal_PL416</v>
      </c>
      <c r="P3835" s="193" t="s">
        <v>1405</v>
      </c>
      <c r="Q3835" s="193" t="s">
        <v>1247</v>
      </c>
      <c r="R3835" s="172">
        <v>0</v>
      </c>
      <c r="S3835" s="172" t="s">
        <v>80</v>
      </c>
    </row>
    <row r="3836" spans="13:19" s="133" customFormat="1" ht="12.75" hidden="1" x14ac:dyDescent="0.25">
      <c r="M3836" s="172" t="str">
        <f t="shared" si="118"/>
        <v>nie ubiegam sięWielkopolskieRychwał_PL414</v>
      </c>
      <c r="N3836" s="172" t="s">
        <v>1229</v>
      </c>
      <c r="O3836" s="192" t="str">
        <f t="shared" si="117"/>
        <v>Rychwał_PL414</v>
      </c>
      <c r="P3836" s="193" t="s">
        <v>1406</v>
      </c>
      <c r="Q3836" s="193" t="s">
        <v>1295</v>
      </c>
      <c r="R3836" s="172">
        <v>0</v>
      </c>
      <c r="S3836" s="172" t="s">
        <v>80</v>
      </c>
    </row>
    <row r="3837" spans="13:19" s="133" customFormat="1" ht="12.75" hidden="1" x14ac:dyDescent="0.25">
      <c r="M3837" s="172" t="str">
        <f t="shared" si="118"/>
        <v>nie ubiegam sięWielkopolskieRyczywół_PL418</v>
      </c>
      <c r="N3837" s="172" t="s">
        <v>1229</v>
      </c>
      <c r="O3837" s="192" t="str">
        <f t="shared" si="117"/>
        <v>Ryczywół_PL418</v>
      </c>
      <c r="P3837" s="193" t="s">
        <v>1409</v>
      </c>
      <c r="Q3837" s="193" t="s">
        <v>1386</v>
      </c>
      <c r="R3837" s="172">
        <v>0</v>
      </c>
      <c r="S3837" s="172" t="s">
        <v>80</v>
      </c>
    </row>
    <row r="3838" spans="13:19" s="133" customFormat="1" ht="12.75" hidden="1" x14ac:dyDescent="0.25">
      <c r="M3838" s="172" t="str">
        <f t="shared" si="118"/>
        <v>nie ubiegam sięWielkopolskieRydzyna_PL417</v>
      </c>
      <c r="N3838" s="172" t="s">
        <v>1229</v>
      </c>
      <c r="O3838" s="192" t="str">
        <f t="shared" si="117"/>
        <v>Rydzyna_PL417</v>
      </c>
      <c r="P3838" s="193" t="s">
        <v>1407</v>
      </c>
      <c r="Q3838" s="193" t="s">
        <v>1336</v>
      </c>
      <c r="R3838" s="172">
        <v>0</v>
      </c>
      <c r="S3838" s="172" t="s">
        <v>80</v>
      </c>
    </row>
    <row r="3839" spans="13:19" s="133" customFormat="1" ht="12.75" hidden="1" x14ac:dyDescent="0.25">
      <c r="M3839" s="172" t="str">
        <f t="shared" si="118"/>
        <v>nie ubiegam sięWielkopolskieRzgów_PL414</v>
      </c>
      <c r="N3839" s="172" t="s">
        <v>1229</v>
      </c>
      <c r="O3839" s="192" t="str">
        <f t="shared" si="117"/>
        <v>Rzgów_PL414</v>
      </c>
      <c r="P3839" s="193" t="s">
        <v>1406</v>
      </c>
      <c r="Q3839" s="193" t="s">
        <v>1296</v>
      </c>
      <c r="R3839" s="172">
        <v>0</v>
      </c>
      <c r="S3839" s="172" t="s">
        <v>80</v>
      </c>
    </row>
    <row r="3840" spans="13:19" s="133" customFormat="1" ht="12.75" hidden="1" x14ac:dyDescent="0.25">
      <c r="M3840" s="172" t="str">
        <f t="shared" si="118"/>
        <v>nie ubiegam sięWielkopolskieSiedlec_PL417</v>
      </c>
      <c r="N3840" s="172" t="s">
        <v>1229</v>
      </c>
      <c r="O3840" s="192" t="str">
        <f t="shared" si="117"/>
        <v>Siedlec_PL417</v>
      </c>
      <c r="P3840" s="193" t="s">
        <v>1407</v>
      </c>
      <c r="Q3840" s="193" t="s">
        <v>1354</v>
      </c>
      <c r="R3840" s="172">
        <v>0</v>
      </c>
      <c r="S3840" s="172" t="s">
        <v>80</v>
      </c>
    </row>
    <row r="3841" spans="13:19" s="133" customFormat="1" ht="12.75" hidden="1" x14ac:dyDescent="0.25">
      <c r="M3841" s="172" t="str">
        <f t="shared" si="118"/>
        <v>nie ubiegam sięWielkopolskieSieraków_PL417</v>
      </c>
      <c r="N3841" s="172" t="s">
        <v>1229</v>
      </c>
      <c r="O3841" s="192" t="str">
        <f t="shared" si="117"/>
        <v>Sieraków_PL417</v>
      </c>
      <c r="P3841" s="193" t="s">
        <v>1407</v>
      </c>
      <c r="Q3841" s="193" t="s">
        <v>1343</v>
      </c>
      <c r="R3841" s="172">
        <v>0</v>
      </c>
      <c r="S3841" s="172" t="s">
        <v>80</v>
      </c>
    </row>
    <row r="3842" spans="13:19" s="133" customFormat="1" ht="12.75" hidden="1" x14ac:dyDescent="0.25">
      <c r="M3842" s="172" t="str">
        <f t="shared" si="118"/>
        <v>nie ubiegam sięWielkopolskieSieroszewice_PL416</v>
      </c>
      <c r="N3842" s="172" t="s">
        <v>1229</v>
      </c>
      <c r="O3842" s="192" t="str">
        <f t="shared" si="117"/>
        <v>Sieroszewice_PL416</v>
      </c>
      <c r="P3842" s="193" t="s">
        <v>1405</v>
      </c>
      <c r="Q3842" s="193" t="s">
        <v>1258</v>
      </c>
      <c r="R3842" s="172">
        <v>0</v>
      </c>
      <c r="S3842" s="172" t="s">
        <v>80</v>
      </c>
    </row>
    <row r="3843" spans="13:19" s="133" customFormat="1" ht="12.75" hidden="1" x14ac:dyDescent="0.25">
      <c r="M3843" s="172" t="str">
        <f t="shared" si="118"/>
        <v>nie ubiegam sięWielkopolskieSkoki_PL411</v>
      </c>
      <c r="N3843" s="172" t="s">
        <v>1229</v>
      </c>
      <c r="O3843" s="192" t="str">
        <f t="shared" si="117"/>
        <v>Skoki_PL411</v>
      </c>
      <c r="P3843" s="193" t="s">
        <v>1408</v>
      </c>
      <c r="Q3843" s="193" t="s">
        <v>1377</v>
      </c>
      <c r="R3843" s="172">
        <v>0</v>
      </c>
      <c r="S3843" s="172" t="s">
        <v>80</v>
      </c>
    </row>
    <row r="3844" spans="13:19" s="133" customFormat="1" ht="12.75" hidden="1" x14ac:dyDescent="0.25">
      <c r="M3844" s="172" t="str">
        <f t="shared" si="118"/>
        <v>nie ubiegam sięWielkopolskieSkulsk_PL414</v>
      </c>
      <c r="N3844" s="172" t="s">
        <v>1229</v>
      </c>
      <c r="O3844" s="192" t="str">
        <f t="shared" si="117"/>
        <v>Skulsk_PL414</v>
      </c>
      <c r="P3844" s="193" t="s">
        <v>1406</v>
      </c>
      <c r="Q3844" s="193" t="s">
        <v>1297</v>
      </c>
      <c r="R3844" s="172">
        <v>0</v>
      </c>
      <c r="S3844" s="172" t="s">
        <v>80</v>
      </c>
    </row>
    <row r="3845" spans="13:19" s="133" customFormat="1" ht="12.75" hidden="1" x14ac:dyDescent="0.25">
      <c r="M3845" s="172" t="str">
        <f t="shared" si="118"/>
        <v>nie ubiegam sięWielkopolskieSłupca_PL414</v>
      </c>
      <c r="N3845" s="172" t="s">
        <v>1229</v>
      </c>
      <c r="O3845" s="192" t="str">
        <f t="shared" ref="O3845:O3908" si="119">Q3845&amp;P3845</f>
        <v>Słupca_PL414</v>
      </c>
      <c r="P3845" s="193" t="s">
        <v>1406</v>
      </c>
      <c r="Q3845" s="193" t="s">
        <v>1306</v>
      </c>
      <c r="R3845" s="172">
        <v>0</v>
      </c>
      <c r="S3845" s="172" t="s">
        <v>80</v>
      </c>
    </row>
    <row r="3846" spans="13:19" s="133" customFormat="1" ht="12.75" hidden="1" x14ac:dyDescent="0.25">
      <c r="M3846" s="172" t="str">
        <f t="shared" ref="M3846:M3909" si="120">S3846&amp;N3846&amp;O3846</f>
        <v>nie ubiegam sięWielkopolskieSompolno_PL414</v>
      </c>
      <c r="N3846" s="172" t="s">
        <v>1229</v>
      </c>
      <c r="O3846" s="192" t="str">
        <f t="shared" si="119"/>
        <v>Sompolno_PL414</v>
      </c>
      <c r="P3846" s="193" t="s">
        <v>1406</v>
      </c>
      <c r="Q3846" s="193" t="s">
        <v>1298</v>
      </c>
      <c r="R3846" s="172">
        <v>0</v>
      </c>
      <c r="S3846" s="172" t="s">
        <v>80</v>
      </c>
    </row>
    <row r="3847" spans="13:19" s="133" customFormat="1" ht="12.75" hidden="1" x14ac:dyDescent="0.25">
      <c r="M3847" s="172" t="str">
        <f t="shared" si="120"/>
        <v>nie ubiegam sięWielkopolskieSośnie_PL416</v>
      </c>
      <c r="N3847" s="172" t="s">
        <v>1229</v>
      </c>
      <c r="O3847" s="192" t="str">
        <f t="shared" si="119"/>
        <v>Sośnie_PL416</v>
      </c>
      <c r="P3847" s="193" t="s">
        <v>1405</v>
      </c>
      <c r="Q3847" s="193" t="s">
        <v>1259</v>
      </c>
      <c r="R3847" s="172">
        <v>0</v>
      </c>
      <c r="S3847" s="172" t="s">
        <v>80</v>
      </c>
    </row>
    <row r="3848" spans="13:19" s="133" customFormat="1" ht="12.75" hidden="1" x14ac:dyDescent="0.25">
      <c r="M3848" s="172" t="str">
        <f t="shared" si="120"/>
        <v>nie ubiegam sięWielkopolskieStawiszyn_PL416</v>
      </c>
      <c r="N3848" s="172" t="s">
        <v>1229</v>
      </c>
      <c r="O3848" s="192" t="str">
        <f t="shared" si="119"/>
        <v>Stawiszyn_PL416</v>
      </c>
      <c r="P3848" s="193" t="s">
        <v>1405</v>
      </c>
      <c r="Q3848" s="193" t="s">
        <v>1240</v>
      </c>
      <c r="R3848" s="172">
        <v>0</v>
      </c>
      <c r="S3848" s="172" t="s">
        <v>80</v>
      </c>
    </row>
    <row r="3849" spans="13:19" s="133" customFormat="1" ht="12.75" hidden="1" x14ac:dyDescent="0.25">
      <c r="M3849" s="172" t="str">
        <f t="shared" si="120"/>
        <v>nie ubiegam sięWielkopolskieStęszew_PL418</v>
      </c>
      <c r="N3849" s="172" t="s">
        <v>1229</v>
      </c>
      <c r="O3849" s="192" t="str">
        <f t="shared" si="119"/>
        <v>Stęszew_PL418</v>
      </c>
      <c r="P3849" s="193" t="s">
        <v>1409</v>
      </c>
      <c r="Q3849" s="193" t="s">
        <v>1393</v>
      </c>
      <c r="R3849" s="172">
        <v>0</v>
      </c>
      <c r="S3849" s="172" t="s">
        <v>80</v>
      </c>
    </row>
    <row r="3850" spans="13:19" s="133" customFormat="1" ht="12.75" hidden="1" x14ac:dyDescent="0.25">
      <c r="M3850" s="172" t="str">
        <f t="shared" si="120"/>
        <v>nie ubiegam sięWielkopolskieStrzałkowo_PL414</v>
      </c>
      <c r="N3850" s="172" t="s">
        <v>1229</v>
      </c>
      <c r="O3850" s="192" t="str">
        <f t="shared" si="119"/>
        <v>Strzałkowo_PL414</v>
      </c>
      <c r="P3850" s="193" t="s">
        <v>1406</v>
      </c>
      <c r="Q3850" s="193" t="s">
        <v>1307</v>
      </c>
      <c r="R3850" s="172">
        <v>0</v>
      </c>
      <c r="S3850" s="172" t="s">
        <v>80</v>
      </c>
    </row>
    <row r="3851" spans="13:19" s="133" customFormat="1" ht="12.75" hidden="1" x14ac:dyDescent="0.25">
      <c r="M3851" s="172" t="str">
        <f t="shared" si="120"/>
        <v>nie ubiegam sięWielkopolskieSulmierzyce_PL416</v>
      </c>
      <c r="N3851" s="172" t="s">
        <v>1229</v>
      </c>
      <c r="O3851" s="192" t="str">
        <f t="shared" si="119"/>
        <v>Sulmierzyce_PL416</v>
      </c>
      <c r="P3851" s="193" t="s">
        <v>1405</v>
      </c>
      <c r="Q3851" s="193" t="s">
        <v>203</v>
      </c>
      <c r="R3851" s="172">
        <v>0</v>
      </c>
      <c r="S3851" s="172" t="s">
        <v>80</v>
      </c>
    </row>
    <row r="3852" spans="13:19" s="133" customFormat="1" ht="12.75" hidden="1" x14ac:dyDescent="0.25">
      <c r="M3852" s="172" t="str">
        <f t="shared" si="120"/>
        <v>nie ubiegam sięWielkopolskieSzamocin_PL411</v>
      </c>
      <c r="N3852" s="172" t="s">
        <v>1229</v>
      </c>
      <c r="O3852" s="192" t="str">
        <f t="shared" si="119"/>
        <v>Szamocin_PL411</v>
      </c>
      <c r="P3852" s="193" t="s">
        <v>1408</v>
      </c>
      <c r="Q3852" s="193" t="s">
        <v>1359</v>
      </c>
      <c r="R3852" s="172">
        <v>0</v>
      </c>
      <c r="S3852" s="172" t="s">
        <v>80</v>
      </c>
    </row>
    <row r="3853" spans="13:19" s="133" customFormat="1" ht="12.75" hidden="1" x14ac:dyDescent="0.25">
      <c r="M3853" s="172" t="str">
        <f t="shared" si="120"/>
        <v>nie ubiegam sięWielkopolskieSzczytniki_PL416</v>
      </c>
      <c r="N3853" s="172" t="s">
        <v>1229</v>
      </c>
      <c r="O3853" s="192" t="str">
        <f t="shared" si="119"/>
        <v>Szczytniki_PL416</v>
      </c>
      <c r="P3853" s="193" t="s">
        <v>1405</v>
      </c>
      <c r="Q3853" s="193" t="s">
        <v>1241</v>
      </c>
      <c r="R3853" s="172">
        <v>0</v>
      </c>
      <c r="S3853" s="172" t="s">
        <v>80</v>
      </c>
    </row>
    <row r="3854" spans="13:19" s="133" customFormat="1" ht="12.75" hidden="1" x14ac:dyDescent="0.25">
      <c r="M3854" s="172" t="str">
        <f t="shared" si="120"/>
        <v>nie ubiegam sięWielkopolskieSzydłowo_PL411</v>
      </c>
      <c r="N3854" s="172" t="s">
        <v>1229</v>
      </c>
      <c r="O3854" s="192" t="str">
        <f t="shared" si="119"/>
        <v>Szydłowo_PL411</v>
      </c>
      <c r="P3854" s="193" t="s">
        <v>1408</v>
      </c>
      <c r="Q3854" s="193" t="s">
        <v>298</v>
      </c>
      <c r="R3854" s="172">
        <v>0</v>
      </c>
      <c r="S3854" s="172" t="s">
        <v>80</v>
      </c>
    </row>
    <row r="3855" spans="13:19" s="133" customFormat="1" ht="12.75" hidden="1" x14ac:dyDescent="0.25">
      <c r="M3855" s="172" t="str">
        <f t="shared" si="120"/>
        <v>nie ubiegam sięWielkopolskieŚlesin_PL414</v>
      </c>
      <c r="N3855" s="172" t="s">
        <v>1229</v>
      </c>
      <c r="O3855" s="192" t="str">
        <f t="shared" si="119"/>
        <v>Ślesin_PL414</v>
      </c>
      <c r="P3855" s="193" t="s">
        <v>1406</v>
      </c>
      <c r="Q3855" s="193" t="s">
        <v>1299</v>
      </c>
      <c r="R3855" s="172">
        <v>0</v>
      </c>
      <c r="S3855" s="172" t="s">
        <v>80</v>
      </c>
    </row>
    <row r="3856" spans="13:19" s="133" customFormat="1" ht="12.75" hidden="1" x14ac:dyDescent="0.25">
      <c r="M3856" s="172" t="str">
        <f t="shared" si="120"/>
        <v>nie ubiegam sięWielkopolskieŚmigiel_PL417</v>
      </c>
      <c r="N3856" s="172" t="s">
        <v>1229</v>
      </c>
      <c r="O3856" s="192" t="str">
        <f t="shared" si="119"/>
        <v>Śmigiel_PL417</v>
      </c>
      <c r="P3856" s="193" t="s">
        <v>1407</v>
      </c>
      <c r="Q3856" s="193" t="s">
        <v>1332</v>
      </c>
      <c r="R3856" s="172">
        <v>0</v>
      </c>
      <c r="S3856" s="172" t="s">
        <v>80</v>
      </c>
    </row>
    <row r="3857" spans="13:19" s="133" customFormat="1" ht="12.75" hidden="1" x14ac:dyDescent="0.25">
      <c r="M3857" s="172" t="str">
        <f t="shared" si="120"/>
        <v>nie ubiegam sięWielkopolskieŚwięciechowa_PL417</v>
      </c>
      <c r="N3857" s="172" t="s">
        <v>1229</v>
      </c>
      <c r="O3857" s="192" t="str">
        <f t="shared" si="119"/>
        <v>Święciechowa_PL417</v>
      </c>
      <c r="P3857" s="193" t="s">
        <v>1407</v>
      </c>
      <c r="Q3857" s="193" t="s">
        <v>1337</v>
      </c>
      <c r="R3857" s="172">
        <v>0</v>
      </c>
      <c r="S3857" s="172" t="s">
        <v>80</v>
      </c>
    </row>
    <row r="3858" spans="13:19" s="133" customFormat="1" ht="12.75" hidden="1" x14ac:dyDescent="0.25">
      <c r="M3858" s="172" t="str">
        <f t="shared" si="120"/>
        <v>nie ubiegam sięWielkopolskieTarnówka_PL411</v>
      </c>
      <c r="N3858" s="172" t="s">
        <v>1229</v>
      </c>
      <c r="O3858" s="192" t="str">
        <f t="shared" si="119"/>
        <v>Tarnówka_PL411</v>
      </c>
      <c r="P3858" s="193" t="s">
        <v>1408</v>
      </c>
      <c r="Q3858" s="193" t="s">
        <v>1383</v>
      </c>
      <c r="R3858" s="172">
        <v>0</v>
      </c>
      <c r="S3858" s="172" t="s">
        <v>80</v>
      </c>
    </row>
    <row r="3859" spans="13:19" s="133" customFormat="1" ht="12.75" hidden="1" x14ac:dyDescent="0.25">
      <c r="M3859" s="172" t="str">
        <f t="shared" si="120"/>
        <v>nie ubiegam sięWielkopolskieTrzcianka_PL411</v>
      </c>
      <c r="N3859" s="172" t="s">
        <v>1229</v>
      </c>
      <c r="O3859" s="192" t="str">
        <f t="shared" si="119"/>
        <v>Trzcianka_PL411</v>
      </c>
      <c r="P3859" s="193" t="s">
        <v>1408</v>
      </c>
      <c r="Q3859" s="193" t="s">
        <v>1365</v>
      </c>
      <c r="R3859" s="172">
        <v>0</v>
      </c>
      <c r="S3859" s="172" t="s">
        <v>80</v>
      </c>
    </row>
    <row r="3860" spans="13:19" s="133" customFormat="1" ht="12.75" hidden="1" x14ac:dyDescent="0.25">
      <c r="M3860" s="172" t="str">
        <f t="shared" si="120"/>
        <v>nie ubiegam sięWielkopolskieTrzcinica_PL416</v>
      </c>
      <c r="N3860" s="172" t="s">
        <v>1229</v>
      </c>
      <c r="O3860" s="192" t="str">
        <f t="shared" si="119"/>
        <v>Trzcinica_PL416</v>
      </c>
      <c r="P3860" s="193" t="s">
        <v>1405</v>
      </c>
      <c r="Q3860" s="193" t="s">
        <v>1248</v>
      </c>
      <c r="R3860" s="172">
        <v>0</v>
      </c>
      <c r="S3860" s="172" t="s">
        <v>80</v>
      </c>
    </row>
    <row r="3861" spans="13:19" s="133" customFormat="1" ht="12.75" hidden="1" x14ac:dyDescent="0.25">
      <c r="M3861" s="172" t="str">
        <f t="shared" si="120"/>
        <v>nie ubiegam sięWielkopolskieTrzemeszno_PL414</v>
      </c>
      <c r="N3861" s="172" t="s">
        <v>1229</v>
      </c>
      <c r="O3861" s="192" t="str">
        <f t="shared" si="119"/>
        <v>Trzemeszno_PL414</v>
      </c>
      <c r="P3861" s="193" t="s">
        <v>1406</v>
      </c>
      <c r="Q3861" s="193" t="s">
        <v>1278</v>
      </c>
      <c r="R3861" s="172">
        <v>0</v>
      </c>
      <c r="S3861" s="172" t="s">
        <v>80</v>
      </c>
    </row>
    <row r="3862" spans="13:19" s="133" customFormat="1" ht="12.75" hidden="1" x14ac:dyDescent="0.25">
      <c r="M3862" s="172" t="str">
        <f t="shared" si="120"/>
        <v>nie ubiegam sięWielkopolskieTuliszków_PL414</v>
      </c>
      <c r="N3862" s="172" t="s">
        <v>1229</v>
      </c>
      <c r="O3862" s="192" t="str">
        <f t="shared" si="119"/>
        <v>Tuliszków_PL414</v>
      </c>
      <c r="P3862" s="193" t="s">
        <v>1406</v>
      </c>
      <c r="Q3862" s="193" t="s">
        <v>1313</v>
      </c>
      <c r="R3862" s="172">
        <v>0</v>
      </c>
      <c r="S3862" s="172" t="s">
        <v>80</v>
      </c>
    </row>
    <row r="3863" spans="13:19" s="133" customFormat="1" ht="12.75" hidden="1" x14ac:dyDescent="0.25">
      <c r="M3863" s="172" t="str">
        <f t="shared" si="120"/>
        <v>nie ubiegam sięWielkopolskieTurek_PL414</v>
      </c>
      <c r="N3863" s="172" t="s">
        <v>1229</v>
      </c>
      <c r="O3863" s="192" t="str">
        <f t="shared" si="119"/>
        <v>Turek_PL414</v>
      </c>
      <c r="P3863" s="193" t="s">
        <v>1406</v>
      </c>
      <c r="Q3863" s="193" t="s">
        <v>1314</v>
      </c>
      <c r="R3863" s="172">
        <v>0</v>
      </c>
      <c r="S3863" s="172" t="s">
        <v>80</v>
      </c>
    </row>
    <row r="3864" spans="13:19" s="133" customFormat="1" ht="12.75" hidden="1" x14ac:dyDescent="0.25">
      <c r="M3864" s="172" t="str">
        <f t="shared" si="120"/>
        <v>nie ubiegam sięWielkopolskieUjście_PL411</v>
      </c>
      <c r="N3864" s="172" t="s">
        <v>1229</v>
      </c>
      <c r="O3864" s="192" t="str">
        <f t="shared" si="119"/>
        <v>Ujście_PL411</v>
      </c>
      <c r="P3864" s="193" t="s">
        <v>1408</v>
      </c>
      <c r="Q3864" s="193" t="s">
        <v>1371</v>
      </c>
      <c r="R3864" s="172">
        <v>0</v>
      </c>
      <c r="S3864" s="172" t="s">
        <v>80</v>
      </c>
    </row>
    <row r="3865" spans="13:19" s="133" customFormat="1" ht="12.75" hidden="1" x14ac:dyDescent="0.25">
      <c r="M3865" s="172" t="str">
        <f t="shared" si="120"/>
        <v>nie ubiegam sięWielkopolskieWapno_PL411</v>
      </c>
      <c r="N3865" s="172" t="s">
        <v>1229</v>
      </c>
      <c r="O3865" s="192" t="str">
        <f t="shared" si="119"/>
        <v>Wapno_PL411</v>
      </c>
      <c r="P3865" s="193" t="s">
        <v>1408</v>
      </c>
      <c r="Q3865" s="193" t="s">
        <v>1378</v>
      </c>
      <c r="R3865" s="172">
        <v>0</v>
      </c>
      <c r="S3865" s="172" t="s">
        <v>80</v>
      </c>
    </row>
    <row r="3866" spans="13:19" s="133" customFormat="1" ht="12.75" hidden="1" x14ac:dyDescent="0.25">
      <c r="M3866" s="172" t="str">
        <f t="shared" si="120"/>
        <v>nie ubiegam sięWielkopolskieWągrowiec_PL411</v>
      </c>
      <c r="N3866" s="172" t="s">
        <v>1229</v>
      </c>
      <c r="O3866" s="192" t="str">
        <f t="shared" si="119"/>
        <v>Wągrowiec_PL411</v>
      </c>
      <c r="P3866" s="193" t="s">
        <v>1408</v>
      </c>
      <c r="Q3866" s="193" t="s">
        <v>1379</v>
      </c>
      <c r="R3866" s="172">
        <v>0</v>
      </c>
      <c r="S3866" s="172" t="s">
        <v>80</v>
      </c>
    </row>
    <row r="3867" spans="13:19" s="133" customFormat="1" ht="12.75" hidden="1" x14ac:dyDescent="0.25">
      <c r="M3867" s="172" t="str">
        <f t="shared" si="120"/>
        <v>nie ubiegam sięWielkopolskieWieleń_PL411</v>
      </c>
      <c r="N3867" s="172" t="s">
        <v>1229</v>
      </c>
      <c r="O3867" s="192" t="str">
        <f t="shared" si="119"/>
        <v>Wieleń_PL411</v>
      </c>
      <c r="P3867" s="193" t="s">
        <v>1408</v>
      </c>
      <c r="Q3867" s="193" t="s">
        <v>1366</v>
      </c>
      <c r="R3867" s="172">
        <v>0</v>
      </c>
      <c r="S3867" s="172" t="s">
        <v>80</v>
      </c>
    </row>
    <row r="3868" spans="13:19" s="133" customFormat="1" ht="12.75" hidden="1" x14ac:dyDescent="0.25">
      <c r="M3868" s="172" t="str">
        <f t="shared" si="120"/>
        <v>nie ubiegam sięWielkopolskieWielichowo_PL417</v>
      </c>
      <c r="N3868" s="172" t="s">
        <v>1229</v>
      </c>
      <c r="O3868" s="192" t="str">
        <f t="shared" si="119"/>
        <v>Wielichowo_PL417</v>
      </c>
      <c r="P3868" s="193" t="s">
        <v>1407</v>
      </c>
      <c r="Q3868" s="193" t="s">
        <v>1328</v>
      </c>
      <c r="R3868" s="172">
        <v>0</v>
      </c>
      <c r="S3868" s="172" t="s">
        <v>80</v>
      </c>
    </row>
    <row r="3869" spans="13:19" s="133" customFormat="1" ht="12.75" hidden="1" x14ac:dyDescent="0.25">
      <c r="M3869" s="172" t="str">
        <f t="shared" si="120"/>
        <v>nie ubiegam sięWielkopolskieWierzbinek_PL414</v>
      </c>
      <c r="N3869" s="172" t="s">
        <v>1229</v>
      </c>
      <c r="O3869" s="192" t="str">
        <f t="shared" si="119"/>
        <v>Wierzbinek_PL414</v>
      </c>
      <c r="P3869" s="193" t="s">
        <v>1406</v>
      </c>
      <c r="Q3869" s="193" t="s">
        <v>1300</v>
      </c>
      <c r="R3869" s="172">
        <v>0</v>
      </c>
      <c r="S3869" s="172" t="s">
        <v>80</v>
      </c>
    </row>
    <row r="3870" spans="13:19" s="133" customFormat="1" ht="12.75" hidden="1" x14ac:dyDescent="0.25">
      <c r="M3870" s="172" t="str">
        <f t="shared" si="120"/>
        <v>nie ubiegam sięWielkopolskieWijewo_PL417</v>
      </c>
      <c r="N3870" s="172" t="s">
        <v>1229</v>
      </c>
      <c r="O3870" s="192" t="str">
        <f t="shared" si="119"/>
        <v>Wijewo_PL417</v>
      </c>
      <c r="P3870" s="193" t="s">
        <v>1407</v>
      </c>
      <c r="Q3870" s="193" t="s">
        <v>1338</v>
      </c>
      <c r="R3870" s="172">
        <v>0</v>
      </c>
      <c r="S3870" s="172" t="s">
        <v>80</v>
      </c>
    </row>
    <row r="3871" spans="13:19" s="133" customFormat="1" ht="12.75" hidden="1" x14ac:dyDescent="0.25">
      <c r="M3871" s="172" t="str">
        <f t="shared" si="120"/>
        <v>nie ubiegam sięWielkopolskieWilczyn_PL414</v>
      </c>
      <c r="N3871" s="172" t="s">
        <v>1229</v>
      </c>
      <c r="O3871" s="192" t="str">
        <f t="shared" si="119"/>
        <v>Wilczyn_PL414</v>
      </c>
      <c r="P3871" s="193" t="s">
        <v>1406</v>
      </c>
      <c r="Q3871" s="193" t="s">
        <v>1301</v>
      </c>
      <c r="R3871" s="172">
        <v>0</v>
      </c>
      <c r="S3871" s="172" t="s">
        <v>80</v>
      </c>
    </row>
    <row r="3872" spans="13:19" s="133" customFormat="1" ht="12.75" hidden="1" x14ac:dyDescent="0.25">
      <c r="M3872" s="172" t="str">
        <f t="shared" si="120"/>
        <v>nie ubiegam sięWielkopolskieWitkowo_PL414</v>
      </c>
      <c r="N3872" s="172" t="s">
        <v>1229</v>
      </c>
      <c r="O3872" s="192" t="str">
        <f t="shared" si="119"/>
        <v>Witkowo_PL414</v>
      </c>
      <c r="P3872" s="193" t="s">
        <v>1406</v>
      </c>
      <c r="Q3872" s="193" t="s">
        <v>1279</v>
      </c>
      <c r="R3872" s="172">
        <v>0</v>
      </c>
      <c r="S3872" s="172" t="s">
        <v>80</v>
      </c>
    </row>
    <row r="3873" spans="13:19" s="133" customFormat="1" ht="12.75" hidden="1" x14ac:dyDescent="0.25">
      <c r="M3873" s="172" t="str">
        <f t="shared" si="120"/>
        <v>nie ubiegam sięWielkopolskieWładysławów_PL414</v>
      </c>
      <c r="N3873" s="172" t="s">
        <v>1229</v>
      </c>
      <c r="O3873" s="192" t="str">
        <f t="shared" si="119"/>
        <v>Władysławów_PL414</v>
      </c>
      <c r="P3873" s="193" t="s">
        <v>1406</v>
      </c>
      <c r="Q3873" s="193" t="s">
        <v>1315</v>
      </c>
      <c r="R3873" s="172">
        <v>0</v>
      </c>
      <c r="S3873" s="172" t="s">
        <v>80</v>
      </c>
    </row>
    <row r="3874" spans="13:19" s="133" customFormat="1" ht="12.75" hidden="1" x14ac:dyDescent="0.25">
      <c r="M3874" s="172" t="str">
        <f t="shared" si="120"/>
        <v>nie ubiegam sięWielkopolskieWłoszakowice_PL417</v>
      </c>
      <c r="N3874" s="172" t="s">
        <v>1229</v>
      </c>
      <c r="O3874" s="192" t="str">
        <f t="shared" si="119"/>
        <v>Włoszakowice_PL417</v>
      </c>
      <c r="P3874" s="193" t="s">
        <v>1407</v>
      </c>
      <c r="Q3874" s="193" t="s">
        <v>1339</v>
      </c>
      <c r="R3874" s="172">
        <v>0</v>
      </c>
      <c r="S3874" s="172" t="s">
        <v>80</v>
      </c>
    </row>
    <row r="3875" spans="13:19" s="133" customFormat="1" ht="12.75" hidden="1" x14ac:dyDescent="0.25">
      <c r="M3875" s="172" t="str">
        <f t="shared" si="120"/>
        <v>nie ubiegam sięWielkopolskieWolsztyn_PL417</v>
      </c>
      <c r="N3875" s="172" t="s">
        <v>1229</v>
      </c>
      <c r="O3875" s="192" t="str">
        <f t="shared" si="119"/>
        <v>Wolsztyn_PL417</v>
      </c>
      <c r="P3875" s="193" t="s">
        <v>1407</v>
      </c>
      <c r="Q3875" s="193" t="s">
        <v>1355</v>
      </c>
      <c r="R3875" s="172">
        <v>0</v>
      </c>
      <c r="S3875" s="172" t="s">
        <v>80</v>
      </c>
    </row>
    <row r="3876" spans="13:19" s="133" customFormat="1" ht="12.75" hidden="1" x14ac:dyDescent="0.25">
      <c r="M3876" s="172" t="str">
        <f t="shared" si="120"/>
        <v>nie ubiegam sięWielkopolskieWyrzysk_PL411</v>
      </c>
      <c r="N3876" s="172" t="s">
        <v>1229</v>
      </c>
      <c r="O3876" s="192" t="str">
        <f t="shared" si="119"/>
        <v>Wyrzysk_PL411</v>
      </c>
      <c r="P3876" s="193" t="s">
        <v>1408</v>
      </c>
      <c r="Q3876" s="193" t="s">
        <v>1372</v>
      </c>
      <c r="R3876" s="172">
        <v>0</v>
      </c>
      <c r="S3876" s="172" t="s">
        <v>80</v>
      </c>
    </row>
    <row r="3877" spans="13:19" s="133" customFormat="1" ht="12.75" hidden="1" x14ac:dyDescent="0.25">
      <c r="M3877" s="172" t="str">
        <f t="shared" si="120"/>
        <v>nie ubiegam sięWielkopolskieWysoka_PL411</v>
      </c>
      <c r="N3877" s="172" t="s">
        <v>1229</v>
      </c>
      <c r="O3877" s="192" t="str">
        <f t="shared" si="119"/>
        <v>Wysoka_PL411</v>
      </c>
      <c r="P3877" s="193" t="s">
        <v>1408</v>
      </c>
      <c r="Q3877" s="193" t="s">
        <v>1373</v>
      </c>
      <c r="R3877" s="172">
        <v>0</v>
      </c>
      <c r="S3877" s="172" t="s">
        <v>80</v>
      </c>
    </row>
    <row r="3878" spans="13:19" s="133" customFormat="1" ht="12.75" hidden="1" x14ac:dyDescent="0.25">
      <c r="M3878" s="172" t="str">
        <f t="shared" si="120"/>
        <v>nie ubiegam sięWielkopolskieZagórów_PL414</v>
      </c>
      <c r="N3878" s="172" t="s">
        <v>1229</v>
      </c>
      <c r="O3878" s="192" t="str">
        <f t="shared" si="119"/>
        <v>Zagórów_PL414</v>
      </c>
      <c r="P3878" s="193" t="s">
        <v>1406</v>
      </c>
      <c r="Q3878" s="193" t="s">
        <v>1308</v>
      </c>
      <c r="R3878" s="172">
        <v>0</v>
      </c>
      <c r="S3878" s="172" t="s">
        <v>80</v>
      </c>
    </row>
    <row r="3879" spans="13:19" s="133" customFormat="1" ht="12.75" hidden="1" x14ac:dyDescent="0.25">
      <c r="M3879" s="172" t="str">
        <f t="shared" si="120"/>
        <v>nie ubiegam sięWielkopolskieZakrzewo_PL411</v>
      </c>
      <c r="N3879" s="172" t="s">
        <v>1229</v>
      </c>
      <c r="O3879" s="192" t="str">
        <f t="shared" si="119"/>
        <v>Zakrzewo_PL411</v>
      </c>
      <c r="P3879" s="193" t="s">
        <v>1408</v>
      </c>
      <c r="Q3879" s="193" t="s">
        <v>1384</v>
      </c>
      <c r="R3879" s="172">
        <v>0</v>
      </c>
      <c r="S3879" s="172" t="s">
        <v>80</v>
      </c>
    </row>
    <row r="3880" spans="13:19" s="133" customFormat="1" ht="12.75" hidden="1" x14ac:dyDescent="0.25">
      <c r="M3880" s="172" t="str">
        <f t="shared" si="120"/>
        <v>nie ubiegam sięWielkopolskieZaniemyśl_PL418</v>
      </c>
      <c r="N3880" s="172" t="s">
        <v>1229</v>
      </c>
      <c r="O3880" s="192" t="str">
        <f t="shared" si="119"/>
        <v>Zaniemyśl_PL418</v>
      </c>
      <c r="P3880" s="193" t="s">
        <v>1409</v>
      </c>
      <c r="Q3880" s="193" t="s">
        <v>1401</v>
      </c>
      <c r="R3880" s="172">
        <v>0</v>
      </c>
      <c r="S3880" s="172" t="s">
        <v>80</v>
      </c>
    </row>
    <row r="3881" spans="13:19" s="133" customFormat="1" ht="12.75" hidden="1" x14ac:dyDescent="0.25">
      <c r="M3881" s="172" t="str">
        <f t="shared" si="120"/>
        <v>nie ubiegam sięWielkopolskieZduny_PL416</v>
      </c>
      <c r="N3881" s="172" t="s">
        <v>1229</v>
      </c>
      <c r="O3881" s="192" t="str">
        <f t="shared" si="119"/>
        <v>Zduny_PL416</v>
      </c>
      <c r="P3881" s="193" t="s">
        <v>1405</v>
      </c>
      <c r="Q3881" s="193" t="s">
        <v>262</v>
      </c>
      <c r="R3881" s="172">
        <v>0</v>
      </c>
      <c r="S3881" s="172" t="s">
        <v>80</v>
      </c>
    </row>
    <row r="3882" spans="13:19" s="133" customFormat="1" ht="12.75" hidden="1" x14ac:dyDescent="0.25">
      <c r="M3882" s="172" t="str">
        <f t="shared" si="120"/>
        <v>nie ubiegam sięWielkopolskieZłotów_PL411</v>
      </c>
      <c r="N3882" s="172" t="s">
        <v>1229</v>
      </c>
      <c r="O3882" s="192" t="str">
        <f t="shared" si="119"/>
        <v>Złotów_PL411</v>
      </c>
      <c r="P3882" s="193" t="s">
        <v>1408</v>
      </c>
      <c r="Q3882" s="193" t="s">
        <v>1385</v>
      </c>
      <c r="R3882" s="172">
        <v>0</v>
      </c>
      <c r="S3882" s="172" t="s">
        <v>80</v>
      </c>
    </row>
    <row r="3883" spans="13:19" s="133" customFormat="1" ht="12.75" hidden="1" x14ac:dyDescent="0.25">
      <c r="M3883" s="172" t="str">
        <f t="shared" si="120"/>
        <v>nie ubiegam sięWielkopolskieŻelazków_PL416</v>
      </c>
      <c r="N3883" s="172" t="s">
        <v>1229</v>
      </c>
      <c r="O3883" s="192" t="str">
        <f t="shared" si="119"/>
        <v>Żelazków_PL416</v>
      </c>
      <c r="P3883" s="193" t="s">
        <v>1405</v>
      </c>
      <c r="Q3883" s="193" t="s">
        <v>1242</v>
      </c>
      <c r="R3883" s="172">
        <v>0</v>
      </c>
      <c r="S3883" s="172" t="s">
        <v>80</v>
      </c>
    </row>
    <row r="3884" spans="13:19" s="133" customFormat="1" ht="12.75" hidden="1" x14ac:dyDescent="0.25">
      <c r="M3884" s="172" t="str">
        <f t="shared" si="120"/>
        <v>nie ubiegam sięWielkopolskieŻerków_PL416</v>
      </c>
      <c r="N3884" s="172" t="s">
        <v>1229</v>
      </c>
      <c r="O3884" s="192" t="str">
        <f t="shared" si="119"/>
        <v>Żerków_PL416</v>
      </c>
      <c r="P3884" s="193" t="s">
        <v>1405</v>
      </c>
      <c r="Q3884" s="193" t="s">
        <v>1232</v>
      </c>
      <c r="R3884" s="172">
        <v>0</v>
      </c>
      <c r="S3884" s="172" t="s">
        <v>80</v>
      </c>
    </row>
    <row r="3885" spans="13:19" s="133" customFormat="1" ht="12.75" hidden="1" x14ac:dyDescent="0.25">
      <c r="M3885" s="172" t="str">
        <f t="shared" si="120"/>
        <v>nie ubiegam sięZachodniopomorskieBanie_PL425</v>
      </c>
      <c r="N3885" s="172" t="s">
        <v>1410</v>
      </c>
      <c r="O3885" s="192" t="str">
        <f t="shared" si="119"/>
        <v>Banie_PL425</v>
      </c>
      <c r="P3885" s="193" t="s">
        <v>1510</v>
      </c>
      <c r="Q3885" s="193" t="s">
        <v>1491</v>
      </c>
      <c r="R3885" s="172">
        <v>0</v>
      </c>
      <c r="S3885" s="172" t="s">
        <v>80</v>
      </c>
    </row>
    <row r="3886" spans="13:19" s="133" customFormat="1" ht="12.75" hidden="1" x14ac:dyDescent="0.25">
      <c r="M3886" s="172" t="str">
        <f t="shared" si="120"/>
        <v>nie ubiegam sięZachodniopomorskieBarlinek_PL423</v>
      </c>
      <c r="N3886" s="172" t="s">
        <v>1410</v>
      </c>
      <c r="O3886" s="192" t="str">
        <f t="shared" si="119"/>
        <v>Barlinek_PL423</v>
      </c>
      <c r="P3886" s="193" t="s">
        <v>1509</v>
      </c>
      <c r="Q3886" s="193" t="s">
        <v>1462</v>
      </c>
      <c r="R3886" s="172">
        <v>0</v>
      </c>
      <c r="S3886" s="172" t="s">
        <v>80</v>
      </c>
    </row>
    <row r="3887" spans="13:19" s="133" customFormat="1" ht="12.75" hidden="1" x14ac:dyDescent="0.25">
      <c r="M3887" s="172" t="str">
        <f t="shared" si="120"/>
        <v>nie ubiegam sięZachodniopomorskieBarwice_PL422</v>
      </c>
      <c r="N3887" s="172" t="s">
        <v>1410</v>
      </c>
      <c r="O3887" s="192" t="str">
        <f t="shared" si="119"/>
        <v>Barwice_PL422</v>
      </c>
      <c r="P3887" s="193" t="s">
        <v>1508</v>
      </c>
      <c r="Q3887" s="193" t="s">
        <v>1436</v>
      </c>
      <c r="R3887" s="172">
        <v>0</v>
      </c>
      <c r="S3887" s="172" t="s">
        <v>80</v>
      </c>
    </row>
    <row r="3888" spans="13:19" s="133" customFormat="1" ht="12.75" hidden="1" x14ac:dyDescent="0.25">
      <c r="M3888" s="172" t="str">
        <f t="shared" si="120"/>
        <v>nie ubiegam sięZachodniopomorskieBędzino_PL422</v>
      </c>
      <c r="N3888" s="172" t="s">
        <v>1410</v>
      </c>
      <c r="O3888" s="192" t="str">
        <f t="shared" si="119"/>
        <v>Będzino_PL422</v>
      </c>
      <c r="P3888" s="193" t="s">
        <v>1508</v>
      </c>
      <c r="Q3888" s="193" t="s">
        <v>1425</v>
      </c>
      <c r="R3888" s="172">
        <v>0</v>
      </c>
      <c r="S3888" s="172" t="s">
        <v>80</v>
      </c>
    </row>
    <row r="3889" spans="13:19" s="133" customFormat="1" ht="12.75" hidden="1" x14ac:dyDescent="0.25">
      <c r="M3889" s="172" t="str">
        <f t="shared" si="120"/>
        <v>nie ubiegam sięZachodniopomorskieBiałogard_PL422</v>
      </c>
      <c r="N3889" s="172" t="s">
        <v>1410</v>
      </c>
      <c r="O3889" s="192" t="str">
        <f t="shared" si="119"/>
        <v>Białogard_PL422</v>
      </c>
      <c r="P3889" s="193" t="s">
        <v>1508</v>
      </c>
      <c r="Q3889" s="193" t="s">
        <v>1411</v>
      </c>
      <c r="R3889" s="172">
        <v>0</v>
      </c>
      <c r="S3889" s="172" t="s">
        <v>80</v>
      </c>
    </row>
    <row r="3890" spans="13:19" s="133" customFormat="1" ht="12.75" hidden="1" x14ac:dyDescent="0.25">
      <c r="M3890" s="172" t="str">
        <f t="shared" si="120"/>
        <v>nie ubiegam sięZachodniopomorskieBiały Bór_PL422</v>
      </c>
      <c r="N3890" s="172" t="s">
        <v>1410</v>
      </c>
      <c r="O3890" s="192" t="str">
        <f t="shared" si="119"/>
        <v>Biały Bór_PL422</v>
      </c>
      <c r="P3890" s="193" t="s">
        <v>1508</v>
      </c>
      <c r="Q3890" s="193" t="s">
        <v>1437</v>
      </c>
      <c r="R3890" s="172">
        <v>0</v>
      </c>
      <c r="S3890" s="172" t="s">
        <v>80</v>
      </c>
    </row>
    <row r="3891" spans="13:19" s="133" customFormat="1" ht="12.75" hidden="1" x14ac:dyDescent="0.25">
      <c r="M3891" s="172" t="str">
        <f t="shared" si="120"/>
        <v>nie ubiegam sięZachodniopomorskieBielice_PL423</v>
      </c>
      <c r="N3891" s="172" t="s">
        <v>1410</v>
      </c>
      <c r="O3891" s="192" t="str">
        <f t="shared" si="119"/>
        <v>Bielice_PL423</v>
      </c>
      <c r="P3891" s="193" t="s">
        <v>1509</v>
      </c>
      <c r="Q3891" s="193" t="s">
        <v>1466</v>
      </c>
      <c r="R3891" s="172">
        <v>0</v>
      </c>
      <c r="S3891" s="172" t="s">
        <v>80</v>
      </c>
    </row>
    <row r="3892" spans="13:19" s="133" customFormat="1" ht="12.75" hidden="1" x14ac:dyDescent="0.25">
      <c r="M3892" s="172" t="str">
        <f t="shared" si="120"/>
        <v>nie ubiegam sięZachodniopomorskieBierzwnik_PL423</v>
      </c>
      <c r="N3892" s="172" t="s">
        <v>1410</v>
      </c>
      <c r="O3892" s="192" t="str">
        <f t="shared" si="119"/>
        <v>Bierzwnik_PL423</v>
      </c>
      <c r="P3892" s="193" t="s">
        <v>1509</v>
      </c>
      <c r="Q3892" s="193" t="s">
        <v>1450</v>
      </c>
      <c r="R3892" s="172">
        <v>0</v>
      </c>
      <c r="S3892" s="172" t="s">
        <v>80</v>
      </c>
    </row>
    <row r="3893" spans="13:19" s="133" customFormat="1" ht="12.75" hidden="1" x14ac:dyDescent="0.25">
      <c r="M3893" s="172" t="str">
        <f t="shared" si="120"/>
        <v>nie ubiegam sięZachodniopomorskieBiesiekierz_PL422</v>
      </c>
      <c r="N3893" s="172" t="s">
        <v>1410</v>
      </c>
      <c r="O3893" s="192" t="str">
        <f t="shared" si="119"/>
        <v>Biesiekierz_PL422</v>
      </c>
      <c r="P3893" s="193" t="s">
        <v>1508</v>
      </c>
      <c r="Q3893" s="193" t="s">
        <v>1426</v>
      </c>
      <c r="R3893" s="172">
        <v>0</v>
      </c>
      <c r="S3893" s="172" t="s">
        <v>80</v>
      </c>
    </row>
    <row r="3894" spans="13:19" s="133" customFormat="1" ht="12.75" hidden="1" x14ac:dyDescent="0.25">
      <c r="M3894" s="172" t="str">
        <f t="shared" si="120"/>
        <v>nie ubiegam sięZachodniopomorskieBobolice_PL422</v>
      </c>
      <c r="N3894" s="172" t="s">
        <v>1410</v>
      </c>
      <c r="O3894" s="192" t="str">
        <f t="shared" si="119"/>
        <v>Bobolice_PL422</v>
      </c>
      <c r="P3894" s="193" t="s">
        <v>1508</v>
      </c>
      <c r="Q3894" s="193" t="s">
        <v>1427</v>
      </c>
      <c r="R3894" s="172">
        <v>0</v>
      </c>
      <c r="S3894" s="172" t="s">
        <v>80</v>
      </c>
    </row>
    <row r="3895" spans="13:19" s="133" customFormat="1" ht="12.75" hidden="1" x14ac:dyDescent="0.25">
      <c r="M3895" s="172" t="str">
        <f t="shared" si="120"/>
        <v>nie ubiegam sięZachodniopomorskieBoleszkowice_PL423</v>
      </c>
      <c r="N3895" s="172" t="s">
        <v>1410</v>
      </c>
      <c r="O3895" s="192" t="str">
        <f t="shared" si="119"/>
        <v>Boleszkowice_PL423</v>
      </c>
      <c r="P3895" s="193" t="s">
        <v>1509</v>
      </c>
      <c r="Q3895" s="193" t="s">
        <v>1463</v>
      </c>
      <c r="R3895" s="172">
        <v>0</v>
      </c>
      <c r="S3895" s="172" t="s">
        <v>80</v>
      </c>
    </row>
    <row r="3896" spans="13:19" s="133" customFormat="1" ht="12.75" hidden="1" x14ac:dyDescent="0.25">
      <c r="M3896" s="172" t="str">
        <f t="shared" si="120"/>
        <v>nie ubiegam sięZachodniopomorskieBorne Sulinowo_PL422</v>
      </c>
      <c r="N3896" s="172" t="s">
        <v>1410</v>
      </c>
      <c r="O3896" s="192" t="str">
        <f t="shared" si="119"/>
        <v>Borne Sulinowo_PL422</v>
      </c>
      <c r="P3896" s="193" t="s">
        <v>1508</v>
      </c>
      <c r="Q3896" s="193" t="s">
        <v>1438</v>
      </c>
      <c r="R3896" s="172">
        <v>0</v>
      </c>
      <c r="S3896" s="172" t="s">
        <v>80</v>
      </c>
    </row>
    <row r="3897" spans="13:19" s="133" customFormat="1" ht="12.75" hidden="1" x14ac:dyDescent="0.25">
      <c r="M3897" s="172" t="str">
        <f t="shared" si="120"/>
        <v>nie ubiegam sięZachodniopomorskieBrojce_PL423</v>
      </c>
      <c r="N3897" s="172" t="s">
        <v>1410</v>
      </c>
      <c r="O3897" s="192" t="str">
        <f t="shared" si="119"/>
        <v>Brojce_PL423</v>
      </c>
      <c r="P3897" s="193" t="s">
        <v>1509</v>
      </c>
      <c r="Q3897" s="193" t="s">
        <v>1456</v>
      </c>
      <c r="R3897" s="172">
        <v>0</v>
      </c>
      <c r="S3897" s="172" t="s">
        <v>80</v>
      </c>
    </row>
    <row r="3898" spans="13:19" s="133" customFormat="1" ht="12.75" hidden="1" x14ac:dyDescent="0.25">
      <c r="M3898" s="172" t="str">
        <f t="shared" si="120"/>
        <v>nie ubiegam sięZachodniopomorskieBrzeżno_PL422</v>
      </c>
      <c r="N3898" s="172" t="s">
        <v>1410</v>
      </c>
      <c r="O3898" s="192" t="str">
        <f t="shared" si="119"/>
        <v>Brzeżno_PL422</v>
      </c>
      <c r="P3898" s="193" t="s">
        <v>1508</v>
      </c>
      <c r="Q3898" s="193" t="s">
        <v>1441</v>
      </c>
      <c r="R3898" s="172">
        <v>0</v>
      </c>
      <c r="S3898" s="172" t="s">
        <v>80</v>
      </c>
    </row>
    <row r="3899" spans="13:19" s="133" customFormat="1" ht="12.75" hidden="1" x14ac:dyDescent="0.25">
      <c r="M3899" s="172" t="str">
        <f t="shared" si="120"/>
        <v>nie ubiegam sięZachodniopomorskieCedynia_PL425</v>
      </c>
      <c r="N3899" s="172" t="s">
        <v>1410</v>
      </c>
      <c r="O3899" s="192" t="str">
        <f t="shared" si="119"/>
        <v>Cedynia_PL425</v>
      </c>
      <c r="P3899" s="193" t="s">
        <v>1510</v>
      </c>
      <c r="Q3899" s="193" t="s">
        <v>1492</v>
      </c>
      <c r="R3899" s="172">
        <v>0</v>
      </c>
      <c r="S3899" s="172" t="s">
        <v>80</v>
      </c>
    </row>
    <row r="3900" spans="13:19" s="133" customFormat="1" ht="12.75" hidden="1" x14ac:dyDescent="0.25">
      <c r="M3900" s="172" t="str">
        <f t="shared" si="120"/>
        <v>nie ubiegam sięZachodniopomorskieChociwel_PL423</v>
      </c>
      <c r="N3900" s="172" t="s">
        <v>1410</v>
      </c>
      <c r="O3900" s="192" t="str">
        <f t="shared" si="119"/>
        <v>Chociwel_PL423</v>
      </c>
      <c r="P3900" s="193" t="s">
        <v>1509</v>
      </c>
      <c r="Q3900" s="193" t="s">
        <v>1472</v>
      </c>
      <c r="R3900" s="172">
        <v>0</v>
      </c>
      <c r="S3900" s="172" t="s">
        <v>80</v>
      </c>
    </row>
    <row r="3901" spans="13:19" s="133" customFormat="1" ht="12.75" hidden="1" x14ac:dyDescent="0.25">
      <c r="M3901" s="172" t="str">
        <f t="shared" si="120"/>
        <v>nie ubiegam sięZachodniopomorskieChojna_PL425</v>
      </c>
      <c r="N3901" s="172" t="s">
        <v>1410</v>
      </c>
      <c r="O3901" s="192" t="str">
        <f t="shared" si="119"/>
        <v>Chojna_PL425</v>
      </c>
      <c r="P3901" s="193" t="s">
        <v>1510</v>
      </c>
      <c r="Q3901" s="193" t="s">
        <v>1493</v>
      </c>
      <c r="R3901" s="172">
        <v>0</v>
      </c>
      <c r="S3901" s="172" t="s">
        <v>80</v>
      </c>
    </row>
    <row r="3902" spans="13:19" s="133" customFormat="1" ht="12.75" hidden="1" x14ac:dyDescent="0.25">
      <c r="M3902" s="172" t="str">
        <f t="shared" si="120"/>
        <v>nie ubiegam sięZachodniopomorskieChoszczno_PL423</v>
      </c>
      <c r="N3902" s="172" t="s">
        <v>1410</v>
      </c>
      <c r="O3902" s="192" t="str">
        <f t="shared" si="119"/>
        <v>Choszczno_PL423</v>
      </c>
      <c r="P3902" s="193" t="s">
        <v>1509</v>
      </c>
      <c r="Q3902" s="193" t="s">
        <v>1451</v>
      </c>
      <c r="R3902" s="172">
        <v>0</v>
      </c>
      <c r="S3902" s="172" t="s">
        <v>80</v>
      </c>
    </row>
    <row r="3903" spans="13:19" s="133" customFormat="1" ht="12.75" hidden="1" x14ac:dyDescent="0.25">
      <c r="M3903" s="172" t="str">
        <f t="shared" si="120"/>
        <v>nie ubiegam sięZachodniopomorskieCzaplinek_PL422</v>
      </c>
      <c r="N3903" s="172" t="s">
        <v>1410</v>
      </c>
      <c r="O3903" s="192" t="str">
        <f t="shared" si="119"/>
        <v>Czaplinek_PL422</v>
      </c>
      <c r="P3903" s="193" t="s">
        <v>1508</v>
      </c>
      <c r="Q3903" s="193" t="s">
        <v>1414</v>
      </c>
      <c r="R3903" s="172">
        <v>0</v>
      </c>
      <c r="S3903" s="172" t="s">
        <v>80</v>
      </c>
    </row>
    <row r="3904" spans="13:19" s="133" customFormat="1" ht="12.75" hidden="1" x14ac:dyDescent="0.25">
      <c r="M3904" s="172" t="str">
        <f t="shared" si="120"/>
        <v>nie ubiegam sięZachodniopomorskieCzłopa_PL422</v>
      </c>
      <c r="N3904" s="172" t="s">
        <v>1410</v>
      </c>
      <c r="O3904" s="192" t="str">
        <f t="shared" si="119"/>
        <v>Człopa_PL422</v>
      </c>
      <c r="P3904" s="193" t="s">
        <v>1508</v>
      </c>
      <c r="Q3904" s="193" t="s">
        <v>1446</v>
      </c>
      <c r="R3904" s="172">
        <v>0</v>
      </c>
      <c r="S3904" s="172" t="s">
        <v>80</v>
      </c>
    </row>
    <row r="3905" spans="13:19" s="133" customFormat="1" ht="12.75" hidden="1" x14ac:dyDescent="0.25">
      <c r="M3905" s="172" t="str">
        <f t="shared" si="120"/>
        <v>nie ubiegam sięZachodniopomorskieDarłowo_PL422</v>
      </c>
      <c r="N3905" s="172" t="s">
        <v>1410</v>
      </c>
      <c r="O3905" s="192" t="str">
        <f t="shared" si="119"/>
        <v>Darłowo_PL422</v>
      </c>
      <c r="P3905" s="193" t="s">
        <v>1508</v>
      </c>
      <c r="Q3905" s="193" t="s">
        <v>1433</v>
      </c>
      <c r="R3905" s="172">
        <v>0</v>
      </c>
      <c r="S3905" s="172" t="s">
        <v>80</v>
      </c>
    </row>
    <row r="3906" spans="13:19" s="133" customFormat="1" ht="12.75" hidden="1" x14ac:dyDescent="0.25">
      <c r="M3906" s="172" t="str">
        <f t="shared" si="120"/>
        <v>nie ubiegam sięZachodniopomorskieDębno_PL423</v>
      </c>
      <c r="N3906" s="172" t="s">
        <v>1410</v>
      </c>
      <c r="O3906" s="192" t="str">
        <f t="shared" si="119"/>
        <v>Dębno_PL423</v>
      </c>
      <c r="P3906" s="193" t="s">
        <v>1509</v>
      </c>
      <c r="Q3906" s="193" t="s">
        <v>618</v>
      </c>
      <c r="R3906" s="172">
        <v>0</v>
      </c>
      <c r="S3906" s="172" t="s">
        <v>80</v>
      </c>
    </row>
    <row r="3907" spans="13:19" s="133" customFormat="1" ht="12.75" hidden="1" x14ac:dyDescent="0.25">
      <c r="M3907" s="172" t="str">
        <f t="shared" si="120"/>
        <v>nie ubiegam sięZachodniopomorskieDobra (Szczecińska)_PL425</v>
      </c>
      <c r="N3907" s="172" t="s">
        <v>1410</v>
      </c>
      <c r="O3907" s="192" t="str">
        <f t="shared" si="119"/>
        <v>Dobra (Szczecińska)_PL425</v>
      </c>
      <c r="P3907" s="193" t="s">
        <v>1510</v>
      </c>
      <c r="Q3907" s="193" t="s">
        <v>1504</v>
      </c>
      <c r="R3907" s="172">
        <v>0</v>
      </c>
      <c r="S3907" s="172" t="s">
        <v>80</v>
      </c>
    </row>
    <row r="3908" spans="13:19" s="133" customFormat="1" ht="12.75" hidden="1" x14ac:dyDescent="0.25">
      <c r="M3908" s="172" t="str">
        <f t="shared" si="120"/>
        <v>nie ubiegam sięZachodniopomorskieDobra_PL423</v>
      </c>
      <c r="N3908" s="172" t="s">
        <v>1410</v>
      </c>
      <c r="O3908" s="192" t="str">
        <f t="shared" si="119"/>
        <v>Dobra_PL423</v>
      </c>
      <c r="P3908" s="193" t="s">
        <v>1509</v>
      </c>
      <c r="Q3908" s="193" t="s">
        <v>573</v>
      </c>
      <c r="R3908" s="172">
        <v>0</v>
      </c>
      <c r="S3908" s="172" t="s">
        <v>80</v>
      </c>
    </row>
    <row r="3909" spans="13:19" s="133" customFormat="1" ht="12.75" hidden="1" x14ac:dyDescent="0.25">
      <c r="M3909" s="172" t="str">
        <f t="shared" si="120"/>
        <v>nie ubiegam sięZachodniopomorskieDobrzany_PL423</v>
      </c>
      <c r="N3909" s="172" t="s">
        <v>1410</v>
      </c>
      <c r="O3909" s="192" t="str">
        <f t="shared" ref="O3909:O3972" si="121">Q3909&amp;P3909</f>
        <v>Dobrzany_PL423</v>
      </c>
      <c r="P3909" s="193" t="s">
        <v>1509</v>
      </c>
      <c r="Q3909" s="193" t="s">
        <v>1473</v>
      </c>
      <c r="R3909" s="172">
        <v>0</v>
      </c>
      <c r="S3909" s="172" t="s">
        <v>80</v>
      </c>
    </row>
    <row r="3910" spans="13:19" s="133" customFormat="1" ht="12.75" hidden="1" x14ac:dyDescent="0.25">
      <c r="M3910" s="172" t="str">
        <f t="shared" ref="M3910:M3973" si="122">S3910&amp;N3910&amp;O3910</f>
        <v>nie ubiegam sięZachodniopomorskieDolice_PL423</v>
      </c>
      <c r="N3910" s="172" t="s">
        <v>1410</v>
      </c>
      <c r="O3910" s="192" t="str">
        <f t="shared" si="121"/>
        <v>Dolice_PL423</v>
      </c>
      <c r="P3910" s="193" t="s">
        <v>1509</v>
      </c>
      <c r="Q3910" s="193" t="s">
        <v>1474</v>
      </c>
      <c r="R3910" s="172">
        <v>0</v>
      </c>
      <c r="S3910" s="172" t="s">
        <v>80</v>
      </c>
    </row>
    <row r="3911" spans="13:19" s="133" customFormat="1" ht="12.75" hidden="1" x14ac:dyDescent="0.25">
      <c r="M3911" s="172" t="str">
        <f t="shared" si="122"/>
        <v>nie ubiegam sięZachodniopomorskieDrawno_PL423</v>
      </c>
      <c r="N3911" s="172" t="s">
        <v>1410</v>
      </c>
      <c r="O3911" s="192" t="str">
        <f t="shared" si="121"/>
        <v>Drawno_PL423</v>
      </c>
      <c r="P3911" s="193" t="s">
        <v>1509</v>
      </c>
      <c r="Q3911" s="193" t="s">
        <v>1452</v>
      </c>
      <c r="R3911" s="172">
        <v>0</v>
      </c>
      <c r="S3911" s="172" t="s">
        <v>80</v>
      </c>
    </row>
    <row r="3912" spans="13:19" s="133" customFormat="1" ht="12.75" hidden="1" x14ac:dyDescent="0.25">
      <c r="M3912" s="172" t="str">
        <f t="shared" si="122"/>
        <v>nie ubiegam sięZachodniopomorskieDrawsko Pomorskie_PL422</v>
      </c>
      <c r="N3912" s="172" t="s">
        <v>1410</v>
      </c>
      <c r="O3912" s="192" t="str">
        <f t="shared" si="121"/>
        <v>Drawsko Pomorskie_PL422</v>
      </c>
      <c r="P3912" s="193" t="s">
        <v>1508</v>
      </c>
      <c r="Q3912" s="193" t="s">
        <v>1415</v>
      </c>
      <c r="R3912" s="172">
        <v>0</v>
      </c>
      <c r="S3912" s="172" t="s">
        <v>80</v>
      </c>
    </row>
    <row r="3913" spans="13:19" s="133" customFormat="1" ht="12.75" hidden="1" x14ac:dyDescent="0.25">
      <c r="M3913" s="172" t="str">
        <f t="shared" si="122"/>
        <v>nie ubiegam sięZachodniopomorskieDygowo_PL422</v>
      </c>
      <c r="N3913" s="172" t="s">
        <v>1410</v>
      </c>
      <c r="O3913" s="192" t="str">
        <f t="shared" si="121"/>
        <v>Dygowo_PL422</v>
      </c>
      <c r="P3913" s="193" t="s">
        <v>1508</v>
      </c>
      <c r="Q3913" s="193" t="s">
        <v>1419</v>
      </c>
      <c r="R3913" s="172">
        <v>0</v>
      </c>
      <c r="S3913" s="172" t="s">
        <v>80</v>
      </c>
    </row>
    <row r="3914" spans="13:19" s="133" customFormat="1" ht="12.75" hidden="1" x14ac:dyDescent="0.25">
      <c r="M3914" s="172" t="str">
        <f t="shared" si="122"/>
        <v>nie ubiegam sięZachodniopomorskieDziwnów_PL425</v>
      </c>
      <c r="N3914" s="172" t="s">
        <v>1410</v>
      </c>
      <c r="O3914" s="192" t="str">
        <f t="shared" si="121"/>
        <v>Dziwnów_PL425</v>
      </c>
      <c r="P3914" s="193" t="s">
        <v>1510</v>
      </c>
      <c r="Q3914" s="193" t="s">
        <v>1499</v>
      </c>
      <c r="R3914" s="172">
        <v>0</v>
      </c>
      <c r="S3914" s="172" t="s">
        <v>80</v>
      </c>
    </row>
    <row r="3915" spans="13:19" s="133" customFormat="1" ht="12.75" hidden="1" x14ac:dyDescent="0.25">
      <c r="M3915" s="172" t="str">
        <f t="shared" si="122"/>
        <v>nie ubiegam sięZachodniopomorskieGolczewo_PL425</v>
      </c>
      <c r="N3915" s="172" t="s">
        <v>1410</v>
      </c>
      <c r="O3915" s="192" t="str">
        <f t="shared" si="121"/>
        <v>Golczewo_PL425</v>
      </c>
      <c r="P3915" s="193" t="s">
        <v>1510</v>
      </c>
      <c r="Q3915" s="193" t="s">
        <v>1500</v>
      </c>
      <c r="R3915" s="172">
        <v>0</v>
      </c>
      <c r="S3915" s="172" t="s">
        <v>80</v>
      </c>
    </row>
    <row r="3916" spans="13:19" s="133" customFormat="1" ht="12.75" hidden="1" x14ac:dyDescent="0.25">
      <c r="M3916" s="172" t="str">
        <f t="shared" si="122"/>
        <v>nie ubiegam sięZachodniopomorskieGoleniów_PL425</v>
      </c>
      <c r="N3916" s="172" t="s">
        <v>1410</v>
      </c>
      <c r="O3916" s="192" t="str">
        <f t="shared" si="121"/>
        <v>Goleniów_PL425</v>
      </c>
      <c r="P3916" s="193" t="s">
        <v>1510</v>
      </c>
      <c r="Q3916" s="193" t="s">
        <v>1485</v>
      </c>
      <c r="R3916" s="172">
        <v>0</v>
      </c>
      <c r="S3916" s="172" t="s">
        <v>80</v>
      </c>
    </row>
    <row r="3917" spans="13:19" s="133" customFormat="1" ht="12.75" hidden="1" x14ac:dyDescent="0.25">
      <c r="M3917" s="172" t="str">
        <f t="shared" si="122"/>
        <v>nie ubiegam sięZachodniopomorskieGościno_PL422</v>
      </c>
      <c r="N3917" s="172" t="s">
        <v>1410</v>
      </c>
      <c r="O3917" s="192" t="str">
        <f t="shared" si="121"/>
        <v>Gościno_PL422</v>
      </c>
      <c r="P3917" s="193" t="s">
        <v>1508</v>
      </c>
      <c r="Q3917" s="193" t="s">
        <v>1420</v>
      </c>
      <c r="R3917" s="172">
        <v>0</v>
      </c>
      <c r="S3917" s="172" t="s">
        <v>80</v>
      </c>
    </row>
    <row r="3918" spans="13:19" s="133" customFormat="1" ht="12.75" hidden="1" x14ac:dyDescent="0.25">
      <c r="M3918" s="172" t="str">
        <f t="shared" si="122"/>
        <v>nie ubiegam sięZachodniopomorskieGryfice_PL423</v>
      </c>
      <c r="N3918" s="172" t="s">
        <v>1410</v>
      </c>
      <c r="O3918" s="192" t="str">
        <f t="shared" si="121"/>
        <v>Gryfice_PL423</v>
      </c>
      <c r="P3918" s="193" t="s">
        <v>1509</v>
      </c>
      <c r="Q3918" s="193" t="s">
        <v>1457</v>
      </c>
      <c r="R3918" s="172">
        <v>0</v>
      </c>
      <c r="S3918" s="172" t="s">
        <v>80</v>
      </c>
    </row>
    <row r="3919" spans="13:19" s="133" customFormat="1" ht="12.75" hidden="1" x14ac:dyDescent="0.25">
      <c r="M3919" s="172" t="str">
        <f t="shared" si="122"/>
        <v>nie ubiegam sięZachodniopomorskieGrzmiąca_PL422</v>
      </c>
      <c r="N3919" s="172" t="s">
        <v>1410</v>
      </c>
      <c r="O3919" s="192" t="str">
        <f t="shared" si="121"/>
        <v>Grzmiąca_PL422</v>
      </c>
      <c r="P3919" s="193" t="s">
        <v>1508</v>
      </c>
      <c r="Q3919" s="193" t="s">
        <v>1439</v>
      </c>
      <c r="R3919" s="172">
        <v>0</v>
      </c>
      <c r="S3919" s="172" t="s">
        <v>80</v>
      </c>
    </row>
    <row r="3920" spans="13:19" s="133" customFormat="1" ht="12.75" hidden="1" x14ac:dyDescent="0.25">
      <c r="M3920" s="172" t="str">
        <f t="shared" si="122"/>
        <v>nie ubiegam sięZachodniopomorskieIńsko_PL423</v>
      </c>
      <c r="N3920" s="172" t="s">
        <v>1410</v>
      </c>
      <c r="O3920" s="192" t="str">
        <f t="shared" si="121"/>
        <v>Ińsko_PL423</v>
      </c>
      <c r="P3920" s="193" t="s">
        <v>1509</v>
      </c>
      <c r="Q3920" s="193" t="s">
        <v>1475</v>
      </c>
      <c r="R3920" s="172">
        <v>0</v>
      </c>
      <c r="S3920" s="172" t="s">
        <v>80</v>
      </c>
    </row>
    <row r="3921" spans="13:19" s="133" customFormat="1" ht="12.75" hidden="1" x14ac:dyDescent="0.25">
      <c r="M3921" s="172" t="str">
        <f t="shared" si="122"/>
        <v>nie ubiegam sięZachodniopomorskieKalisz Pomorski_PL422</v>
      </c>
      <c r="N3921" s="172" t="s">
        <v>1410</v>
      </c>
      <c r="O3921" s="192" t="str">
        <f t="shared" si="121"/>
        <v>Kalisz Pomorski_PL422</v>
      </c>
      <c r="P3921" s="193" t="s">
        <v>1508</v>
      </c>
      <c r="Q3921" s="193" t="s">
        <v>1416</v>
      </c>
      <c r="R3921" s="172">
        <v>0</v>
      </c>
      <c r="S3921" s="172" t="s">
        <v>80</v>
      </c>
    </row>
    <row r="3922" spans="13:19" s="133" customFormat="1" ht="12.75" hidden="1" x14ac:dyDescent="0.25">
      <c r="M3922" s="172" t="str">
        <f t="shared" si="122"/>
        <v>nie ubiegam sięZachodniopomorskieKamień Pomorski_PL425</v>
      </c>
      <c r="N3922" s="172" t="s">
        <v>1410</v>
      </c>
      <c r="O3922" s="192" t="str">
        <f t="shared" si="121"/>
        <v>Kamień Pomorski_PL425</v>
      </c>
      <c r="P3922" s="193" t="s">
        <v>1510</v>
      </c>
      <c r="Q3922" s="193" t="s">
        <v>1501</v>
      </c>
      <c r="R3922" s="172">
        <v>0</v>
      </c>
      <c r="S3922" s="172" t="s">
        <v>80</v>
      </c>
    </row>
    <row r="3923" spans="13:19" s="133" customFormat="1" ht="12.75" hidden="1" x14ac:dyDescent="0.25">
      <c r="M3923" s="172" t="str">
        <f t="shared" si="122"/>
        <v>nie ubiegam sięZachodniopomorskieKarlino_PL422</v>
      </c>
      <c r="N3923" s="172" t="s">
        <v>1410</v>
      </c>
      <c r="O3923" s="192" t="str">
        <f t="shared" si="121"/>
        <v>Karlino_PL422</v>
      </c>
      <c r="P3923" s="193" t="s">
        <v>1508</v>
      </c>
      <c r="Q3923" s="193" t="s">
        <v>1412</v>
      </c>
      <c r="R3923" s="172">
        <v>0</v>
      </c>
      <c r="S3923" s="172" t="s">
        <v>80</v>
      </c>
    </row>
    <row r="3924" spans="13:19" s="133" customFormat="1" ht="12.75" hidden="1" x14ac:dyDescent="0.25">
      <c r="M3924" s="172" t="str">
        <f t="shared" si="122"/>
        <v>nie ubiegam sięZachodniopomorskieKarnice_PL423</v>
      </c>
      <c r="N3924" s="172" t="s">
        <v>1410</v>
      </c>
      <c r="O3924" s="192" t="str">
        <f t="shared" si="121"/>
        <v>Karnice_PL423</v>
      </c>
      <c r="P3924" s="193" t="s">
        <v>1509</v>
      </c>
      <c r="Q3924" s="193" t="s">
        <v>1458</v>
      </c>
      <c r="R3924" s="172">
        <v>0</v>
      </c>
      <c r="S3924" s="172" t="s">
        <v>80</v>
      </c>
    </row>
    <row r="3925" spans="13:19" s="133" customFormat="1" ht="12.75" hidden="1" x14ac:dyDescent="0.25">
      <c r="M3925" s="172" t="str">
        <f t="shared" si="122"/>
        <v>nie ubiegam sięZachodniopomorskieKobylanka_PL423</v>
      </c>
      <c r="N3925" s="172" t="s">
        <v>1410</v>
      </c>
      <c r="O3925" s="192" t="str">
        <f t="shared" si="121"/>
        <v>Kobylanka_PL423</v>
      </c>
      <c r="P3925" s="193" t="s">
        <v>1509</v>
      </c>
      <c r="Q3925" s="193" t="s">
        <v>1476</v>
      </c>
      <c r="R3925" s="172">
        <v>0</v>
      </c>
      <c r="S3925" s="172" t="s">
        <v>80</v>
      </c>
    </row>
    <row r="3926" spans="13:19" s="133" customFormat="1" ht="12.75" hidden="1" x14ac:dyDescent="0.25">
      <c r="M3926" s="172" t="str">
        <f t="shared" si="122"/>
        <v>nie ubiegam sięZachodniopomorskieKołbaskowo_PL425</v>
      </c>
      <c r="N3926" s="172" t="s">
        <v>1410</v>
      </c>
      <c r="O3926" s="192" t="str">
        <f t="shared" si="121"/>
        <v>Kołbaskowo_PL425</v>
      </c>
      <c r="P3926" s="193" t="s">
        <v>1510</v>
      </c>
      <c r="Q3926" s="193" t="s">
        <v>1505</v>
      </c>
      <c r="R3926" s="172">
        <v>0</v>
      </c>
      <c r="S3926" s="172" t="s">
        <v>80</v>
      </c>
    </row>
    <row r="3927" spans="13:19" s="133" customFormat="1" ht="12.75" hidden="1" x14ac:dyDescent="0.25">
      <c r="M3927" s="172" t="str">
        <f t="shared" si="122"/>
        <v>nie ubiegam sięZachodniopomorskieKołobrzeg_PL422</v>
      </c>
      <c r="N3927" s="172" t="s">
        <v>1410</v>
      </c>
      <c r="O3927" s="192" t="str">
        <f t="shared" si="121"/>
        <v>Kołobrzeg_PL422</v>
      </c>
      <c r="P3927" s="193" t="s">
        <v>1508</v>
      </c>
      <c r="Q3927" s="193" t="s">
        <v>1421</v>
      </c>
      <c r="R3927" s="172">
        <v>0</v>
      </c>
      <c r="S3927" s="172" t="s">
        <v>80</v>
      </c>
    </row>
    <row r="3928" spans="13:19" s="133" customFormat="1" ht="12.75" hidden="1" x14ac:dyDescent="0.25">
      <c r="M3928" s="172" t="str">
        <f t="shared" si="122"/>
        <v>nie ubiegam sięZachodniopomorskieKozielice_PL423</v>
      </c>
      <c r="N3928" s="172" t="s">
        <v>1410</v>
      </c>
      <c r="O3928" s="192" t="str">
        <f t="shared" si="121"/>
        <v>Kozielice_PL423</v>
      </c>
      <c r="P3928" s="193" t="s">
        <v>1509</v>
      </c>
      <c r="Q3928" s="193" t="s">
        <v>1467</v>
      </c>
      <c r="R3928" s="172">
        <v>0</v>
      </c>
      <c r="S3928" s="172" t="s">
        <v>80</v>
      </c>
    </row>
    <row r="3929" spans="13:19" s="133" customFormat="1" ht="12.75" hidden="1" x14ac:dyDescent="0.25">
      <c r="M3929" s="172" t="str">
        <f t="shared" si="122"/>
        <v>nie ubiegam sięZachodniopomorskieKrzęcin_PL423</v>
      </c>
      <c r="N3929" s="172" t="s">
        <v>1410</v>
      </c>
      <c r="O3929" s="192" t="str">
        <f t="shared" si="121"/>
        <v>Krzęcin_PL423</v>
      </c>
      <c r="P3929" s="193" t="s">
        <v>1509</v>
      </c>
      <c r="Q3929" s="193" t="s">
        <v>1453</v>
      </c>
      <c r="R3929" s="172">
        <v>0</v>
      </c>
      <c r="S3929" s="172" t="s">
        <v>80</v>
      </c>
    </row>
    <row r="3930" spans="13:19" s="133" customFormat="1" ht="12.75" hidden="1" x14ac:dyDescent="0.25">
      <c r="M3930" s="172" t="str">
        <f t="shared" si="122"/>
        <v>nie ubiegam sięZachodniopomorskieLipiany_PL423</v>
      </c>
      <c r="N3930" s="172" t="s">
        <v>1410</v>
      </c>
      <c r="O3930" s="192" t="str">
        <f t="shared" si="121"/>
        <v>Lipiany_PL423</v>
      </c>
      <c r="P3930" s="193" t="s">
        <v>1509</v>
      </c>
      <c r="Q3930" s="193" t="s">
        <v>1468</v>
      </c>
      <c r="R3930" s="172">
        <v>0</v>
      </c>
      <c r="S3930" s="172" t="s">
        <v>80</v>
      </c>
    </row>
    <row r="3931" spans="13:19" s="133" customFormat="1" ht="12.75" hidden="1" x14ac:dyDescent="0.25">
      <c r="M3931" s="172" t="str">
        <f t="shared" si="122"/>
        <v>nie ubiegam sięZachodniopomorskieŁobez_PL423</v>
      </c>
      <c r="N3931" s="172" t="s">
        <v>1410</v>
      </c>
      <c r="O3931" s="192" t="str">
        <f t="shared" si="121"/>
        <v>Łobez_PL423</v>
      </c>
      <c r="P3931" s="193" t="s">
        <v>1509</v>
      </c>
      <c r="Q3931" s="193" t="s">
        <v>1481</v>
      </c>
      <c r="R3931" s="172">
        <v>0</v>
      </c>
      <c r="S3931" s="172" t="s">
        <v>80</v>
      </c>
    </row>
    <row r="3932" spans="13:19" s="133" customFormat="1" ht="12.75" hidden="1" x14ac:dyDescent="0.25">
      <c r="M3932" s="172" t="str">
        <f t="shared" si="122"/>
        <v>nie ubiegam sięZachodniopomorskieMalechowo_PL422</v>
      </c>
      <c r="N3932" s="172" t="s">
        <v>1410</v>
      </c>
      <c r="O3932" s="192" t="str">
        <f t="shared" si="121"/>
        <v>Malechowo_PL422</v>
      </c>
      <c r="P3932" s="193" t="s">
        <v>1508</v>
      </c>
      <c r="Q3932" s="193" t="s">
        <v>1434</v>
      </c>
      <c r="R3932" s="172">
        <v>0</v>
      </c>
      <c r="S3932" s="172" t="s">
        <v>80</v>
      </c>
    </row>
    <row r="3933" spans="13:19" s="133" customFormat="1" ht="12.75" hidden="1" x14ac:dyDescent="0.25">
      <c r="M3933" s="172" t="str">
        <f t="shared" si="122"/>
        <v>nie ubiegam sięZachodniopomorskieManowo_PL422</v>
      </c>
      <c r="N3933" s="172" t="s">
        <v>1410</v>
      </c>
      <c r="O3933" s="192" t="str">
        <f t="shared" si="121"/>
        <v>Manowo_PL422</v>
      </c>
      <c r="P3933" s="193" t="s">
        <v>1508</v>
      </c>
      <c r="Q3933" s="193" t="s">
        <v>1428</v>
      </c>
      <c r="R3933" s="172">
        <v>0</v>
      </c>
      <c r="S3933" s="172" t="s">
        <v>80</v>
      </c>
    </row>
    <row r="3934" spans="13:19" s="133" customFormat="1" ht="12.75" hidden="1" x14ac:dyDescent="0.25">
      <c r="M3934" s="172" t="str">
        <f t="shared" si="122"/>
        <v>nie ubiegam sięZachodniopomorskieMarianowo_PL423</v>
      </c>
      <c r="N3934" s="172" t="s">
        <v>1410</v>
      </c>
      <c r="O3934" s="192" t="str">
        <f t="shared" si="121"/>
        <v>Marianowo_PL423</v>
      </c>
      <c r="P3934" s="193" t="s">
        <v>1509</v>
      </c>
      <c r="Q3934" s="193" t="s">
        <v>1477</v>
      </c>
      <c r="R3934" s="172">
        <v>0</v>
      </c>
      <c r="S3934" s="172" t="s">
        <v>80</v>
      </c>
    </row>
    <row r="3935" spans="13:19" s="133" customFormat="1" ht="12.75" hidden="1" x14ac:dyDescent="0.25">
      <c r="M3935" s="172" t="str">
        <f t="shared" si="122"/>
        <v>nie ubiegam sięZachodniopomorskieMaszewo_PL425</v>
      </c>
      <c r="N3935" s="172" t="s">
        <v>1410</v>
      </c>
      <c r="O3935" s="192" t="str">
        <f t="shared" si="121"/>
        <v>Maszewo_PL425</v>
      </c>
      <c r="P3935" s="193" t="s">
        <v>1510</v>
      </c>
      <c r="Q3935" s="193" t="s">
        <v>1486</v>
      </c>
      <c r="R3935" s="172">
        <v>0</v>
      </c>
      <c r="S3935" s="172" t="s">
        <v>80</v>
      </c>
    </row>
    <row r="3936" spans="13:19" s="133" customFormat="1" ht="12.75" hidden="1" x14ac:dyDescent="0.25">
      <c r="M3936" s="172" t="str">
        <f t="shared" si="122"/>
        <v>nie ubiegam sięZachodniopomorskieMielno_PL422</v>
      </c>
      <c r="N3936" s="172" t="s">
        <v>1410</v>
      </c>
      <c r="O3936" s="192" t="str">
        <f t="shared" si="121"/>
        <v>Mielno_PL422</v>
      </c>
      <c r="P3936" s="193" t="s">
        <v>1508</v>
      </c>
      <c r="Q3936" s="193" t="s">
        <v>1429</v>
      </c>
      <c r="R3936" s="172">
        <v>0</v>
      </c>
      <c r="S3936" s="172" t="s">
        <v>80</v>
      </c>
    </row>
    <row r="3937" spans="13:19" s="133" customFormat="1" ht="12.75" hidden="1" x14ac:dyDescent="0.25">
      <c r="M3937" s="172" t="str">
        <f t="shared" si="122"/>
        <v>nie ubiegam sięZachodniopomorskieMieszkowice_PL425</v>
      </c>
      <c r="N3937" s="172" t="s">
        <v>1410</v>
      </c>
      <c r="O3937" s="192" t="str">
        <f t="shared" si="121"/>
        <v>Mieszkowice_PL425</v>
      </c>
      <c r="P3937" s="193" t="s">
        <v>1510</v>
      </c>
      <c r="Q3937" s="193" t="s">
        <v>1494</v>
      </c>
      <c r="R3937" s="172">
        <v>0</v>
      </c>
      <c r="S3937" s="172" t="s">
        <v>80</v>
      </c>
    </row>
    <row r="3938" spans="13:19" s="133" customFormat="1" ht="12.75" hidden="1" x14ac:dyDescent="0.25">
      <c r="M3938" s="172" t="str">
        <f t="shared" si="122"/>
        <v>nie ubiegam sięZachodniopomorskieMirosławiec_PL422</v>
      </c>
      <c r="N3938" s="172" t="s">
        <v>1410</v>
      </c>
      <c r="O3938" s="192" t="str">
        <f t="shared" si="121"/>
        <v>Mirosławiec_PL422</v>
      </c>
      <c r="P3938" s="193" t="s">
        <v>1508</v>
      </c>
      <c r="Q3938" s="193" t="s">
        <v>1447</v>
      </c>
      <c r="R3938" s="172">
        <v>0</v>
      </c>
      <c r="S3938" s="172" t="s">
        <v>80</v>
      </c>
    </row>
    <row r="3939" spans="13:19" s="133" customFormat="1" ht="12.75" hidden="1" x14ac:dyDescent="0.25">
      <c r="M3939" s="172" t="str">
        <f t="shared" si="122"/>
        <v>nie ubiegam sięZachodniopomorskieMoryń_PL425</v>
      </c>
      <c r="N3939" s="172" t="s">
        <v>1410</v>
      </c>
      <c r="O3939" s="192" t="str">
        <f t="shared" si="121"/>
        <v>Moryń_PL425</v>
      </c>
      <c r="P3939" s="193" t="s">
        <v>1510</v>
      </c>
      <c r="Q3939" s="193" t="s">
        <v>1495</v>
      </c>
      <c r="R3939" s="172">
        <v>0</v>
      </c>
      <c r="S3939" s="172" t="s">
        <v>80</v>
      </c>
    </row>
    <row r="3940" spans="13:19" s="133" customFormat="1" ht="12.75" hidden="1" x14ac:dyDescent="0.25">
      <c r="M3940" s="172" t="str">
        <f t="shared" si="122"/>
        <v>nie ubiegam sięZachodniopomorskieMyślibórz_PL423</v>
      </c>
      <c r="N3940" s="172" t="s">
        <v>1410</v>
      </c>
      <c r="O3940" s="192" t="str">
        <f t="shared" si="121"/>
        <v>Myślibórz_PL423</v>
      </c>
      <c r="P3940" s="193" t="s">
        <v>1509</v>
      </c>
      <c r="Q3940" s="193" t="s">
        <v>1464</v>
      </c>
      <c r="R3940" s="172">
        <v>0</v>
      </c>
      <c r="S3940" s="172" t="s">
        <v>80</v>
      </c>
    </row>
    <row r="3941" spans="13:19" s="133" customFormat="1" ht="12.75" hidden="1" x14ac:dyDescent="0.25">
      <c r="M3941" s="172" t="str">
        <f t="shared" si="122"/>
        <v>nie ubiegam sięZachodniopomorskieNowe Warpno_PL425</v>
      </c>
      <c r="N3941" s="172" t="s">
        <v>1410</v>
      </c>
      <c r="O3941" s="192" t="str">
        <f t="shared" si="121"/>
        <v>Nowe Warpno_PL425</v>
      </c>
      <c r="P3941" s="193" t="s">
        <v>1510</v>
      </c>
      <c r="Q3941" s="193" t="s">
        <v>1506</v>
      </c>
      <c r="R3941" s="172">
        <v>0</v>
      </c>
      <c r="S3941" s="172" t="s">
        <v>80</v>
      </c>
    </row>
    <row r="3942" spans="13:19" s="133" customFormat="1" ht="12.75" hidden="1" x14ac:dyDescent="0.25">
      <c r="M3942" s="172" t="str">
        <f t="shared" si="122"/>
        <v>nie ubiegam sięZachodniopomorskieNowogard_PL425</v>
      </c>
      <c r="N3942" s="172" t="s">
        <v>1410</v>
      </c>
      <c r="O3942" s="192" t="str">
        <f t="shared" si="121"/>
        <v>Nowogard_PL425</v>
      </c>
      <c r="P3942" s="193" t="s">
        <v>1510</v>
      </c>
      <c r="Q3942" s="193" t="s">
        <v>1487</v>
      </c>
      <c r="R3942" s="172">
        <v>0</v>
      </c>
      <c r="S3942" s="172" t="s">
        <v>80</v>
      </c>
    </row>
    <row r="3943" spans="13:19" s="133" customFormat="1" ht="12.75" hidden="1" x14ac:dyDescent="0.25">
      <c r="M3943" s="172" t="str">
        <f t="shared" si="122"/>
        <v>nie ubiegam sięZachodniopomorskieNowogródek Pomorski_PL423</v>
      </c>
      <c r="N3943" s="172" t="s">
        <v>1410</v>
      </c>
      <c r="O3943" s="192" t="str">
        <f t="shared" si="121"/>
        <v>Nowogródek Pomorski_PL423</v>
      </c>
      <c r="P3943" s="193" t="s">
        <v>1509</v>
      </c>
      <c r="Q3943" s="193" t="s">
        <v>1465</v>
      </c>
      <c r="R3943" s="172">
        <v>0</v>
      </c>
      <c r="S3943" s="172" t="s">
        <v>80</v>
      </c>
    </row>
    <row r="3944" spans="13:19" s="133" customFormat="1" ht="12.75" hidden="1" x14ac:dyDescent="0.25">
      <c r="M3944" s="172" t="str">
        <f t="shared" si="122"/>
        <v>nie ubiegam sięZachodniopomorskieOsina_PL425</v>
      </c>
      <c r="N3944" s="172" t="s">
        <v>1410</v>
      </c>
      <c r="O3944" s="192" t="str">
        <f t="shared" si="121"/>
        <v>Osina_PL425</v>
      </c>
      <c r="P3944" s="193" t="s">
        <v>1510</v>
      </c>
      <c r="Q3944" s="193" t="s">
        <v>1488</v>
      </c>
      <c r="R3944" s="172">
        <v>0</v>
      </c>
      <c r="S3944" s="172" t="s">
        <v>80</v>
      </c>
    </row>
    <row r="3945" spans="13:19" s="133" customFormat="1" ht="12.75" hidden="1" x14ac:dyDescent="0.25">
      <c r="M3945" s="172" t="str">
        <f t="shared" si="122"/>
        <v>nie ubiegam sięZachodniopomorskieOstrowice_PL422</v>
      </c>
      <c r="N3945" s="172" t="s">
        <v>1410</v>
      </c>
      <c r="O3945" s="192" t="str">
        <f t="shared" si="121"/>
        <v>Ostrowice_PL422</v>
      </c>
      <c r="P3945" s="193" t="s">
        <v>1508</v>
      </c>
      <c r="Q3945" s="193" t="s">
        <v>1417</v>
      </c>
      <c r="R3945" s="172">
        <v>0</v>
      </c>
      <c r="S3945" s="172" t="s">
        <v>80</v>
      </c>
    </row>
    <row r="3946" spans="13:19" s="133" customFormat="1" ht="12.75" hidden="1" x14ac:dyDescent="0.25">
      <c r="M3946" s="172" t="str">
        <f t="shared" si="122"/>
        <v>nie ubiegam sięZachodniopomorskiePełczyce_PL423</v>
      </c>
      <c r="N3946" s="172" t="s">
        <v>1410</v>
      </c>
      <c r="O3946" s="192" t="str">
        <f t="shared" si="121"/>
        <v>Pełczyce_PL423</v>
      </c>
      <c r="P3946" s="193" t="s">
        <v>1509</v>
      </c>
      <c r="Q3946" s="193" t="s">
        <v>1454</v>
      </c>
      <c r="R3946" s="172">
        <v>0</v>
      </c>
      <c r="S3946" s="172" t="s">
        <v>80</v>
      </c>
    </row>
    <row r="3947" spans="13:19" s="133" customFormat="1" ht="12.75" hidden="1" x14ac:dyDescent="0.25">
      <c r="M3947" s="172" t="str">
        <f t="shared" si="122"/>
        <v>nie ubiegam sięZachodniopomorskiePłoty_PL423</v>
      </c>
      <c r="N3947" s="172" t="s">
        <v>1410</v>
      </c>
      <c r="O3947" s="192" t="str">
        <f t="shared" si="121"/>
        <v>Płoty_PL423</v>
      </c>
      <c r="P3947" s="193" t="s">
        <v>1509</v>
      </c>
      <c r="Q3947" s="193" t="s">
        <v>1459</v>
      </c>
      <c r="R3947" s="172">
        <v>0</v>
      </c>
      <c r="S3947" s="172" t="s">
        <v>80</v>
      </c>
    </row>
    <row r="3948" spans="13:19" s="133" customFormat="1" ht="12.75" hidden="1" x14ac:dyDescent="0.25">
      <c r="M3948" s="172" t="str">
        <f t="shared" si="122"/>
        <v>nie ubiegam sięZachodniopomorskiePolanów_PL422</v>
      </c>
      <c r="N3948" s="172" t="s">
        <v>1410</v>
      </c>
      <c r="O3948" s="192" t="str">
        <f t="shared" si="121"/>
        <v>Polanów_PL422</v>
      </c>
      <c r="P3948" s="193" t="s">
        <v>1508</v>
      </c>
      <c r="Q3948" s="193" t="s">
        <v>1430</v>
      </c>
      <c r="R3948" s="172">
        <v>0</v>
      </c>
      <c r="S3948" s="172" t="s">
        <v>80</v>
      </c>
    </row>
    <row r="3949" spans="13:19" s="133" customFormat="1" ht="12.75" hidden="1" x14ac:dyDescent="0.25">
      <c r="M3949" s="172" t="str">
        <f t="shared" si="122"/>
        <v>nie ubiegam sięZachodniopomorskiePolice_PL425</v>
      </c>
      <c r="N3949" s="172" t="s">
        <v>1410</v>
      </c>
      <c r="O3949" s="192" t="str">
        <f t="shared" si="121"/>
        <v>Police_PL425</v>
      </c>
      <c r="P3949" s="193" t="s">
        <v>1510</v>
      </c>
      <c r="Q3949" s="193" t="s">
        <v>1507</v>
      </c>
      <c r="R3949" s="172">
        <v>0</v>
      </c>
      <c r="S3949" s="172" t="s">
        <v>80</v>
      </c>
    </row>
    <row r="3950" spans="13:19" s="133" customFormat="1" ht="12.75" hidden="1" x14ac:dyDescent="0.25">
      <c r="M3950" s="172" t="str">
        <f t="shared" si="122"/>
        <v>nie ubiegam sięZachodniopomorskiePołczyn-Zdrój_PL422</v>
      </c>
      <c r="N3950" s="172" t="s">
        <v>1410</v>
      </c>
      <c r="O3950" s="192" t="str">
        <f t="shared" si="121"/>
        <v>Połczyn-Zdrój_PL422</v>
      </c>
      <c r="P3950" s="193" t="s">
        <v>1508</v>
      </c>
      <c r="Q3950" s="193" t="s">
        <v>1442</v>
      </c>
      <c r="R3950" s="172">
        <v>0</v>
      </c>
      <c r="S3950" s="172" t="s">
        <v>80</v>
      </c>
    </row>
    <row r="3951" spans="13:19" s="133" customFormat="1" ht="12.75" hidden="1" x14ac:dyDescent="0.25">
      <c r="M3951" s="172" t="str">
        <f t="shared" si="122"/>
        <v>nie ubiegam sięZachodniopomorskiePostomino_PL422</v>
      </c>
      <c r="N3951" s="172" t="s">
        <v>1410</v>
      </c>
      <c r="O3951" s="192" t="str">
        <f t="shared" si="121"/>
        <v>Postomino_PL422</v>
      </c>
      <c r="P3951" s="193" t="s">
        <v>1508</v>
      </c>
      <c r="Q3951" s="193" t="s">
        <v>1435</v>
      </c>
      <c r="R3951" s="172">
        <v>0</v>
      </c>
      <c r="S3951" s="172" t="s">
        <v>80</v>
      </c>
    </row>
    <row r="3952" spans="13:19" s="133" customFormat="1" ht="12.75" hidden="1" x14ac:dyDescent="0.25">
      <c r="M3952" s="172" t="str">
        <f t="shared" si="122"/>
        <v>nie ubiegam sięZachodniopomorskiePrzelewice_PL423</v>
      </c>
      <c r="N3952" s="172" t="s">
        <v>1410</v>
      </c>
      <c r="O3952" s="192" t="str">
        <f t="shared" si="121"/>
        <v>Przelewice_PL423</v>
      </c>
      <c r="P3952" s="193" t="s">
        <v>1509</v>
      </c>
      <c r="Q3952" s="193" t="s">
        <v>1469</v>
      </c>
      <c r="R3952" s="172">
        <v>0</v>
      </c>
      <c r="S3952" s="172" t="s">
        <v>80</v>
      </c>
    </row>
    <row r="3953" spans="13:19" s="133" customFormat="1" ht="12.75" hidden="1" x14ac:dyDescent="0.25">
      <c r="M3953" s="172" t="str">
        <f t="shared" si="122"/>
        <v>nie ubiegam sięZachodniopomorskiePrzybiernów_PL425</v>
      </c>
      <c r="N3953" s="172" t="s">
        <v>1410</v>
      </c>
      <c r="O3953" s="192" t="str">
        <f t="shared" si="121"/>
        <v>Przybiernów_PL425</v>
      </c>
      <c r="P3953" s="193" t="s">
        <v>1510</v>
      </c>
      <c r="Q3953" s="193" t="s">
        <v>1489</v>
      </c>
      <c r="R3953" s="172">
        <v>0</v>
      </c>
      <c r="S3953" s="172" t="s">
        <v>80</v>
      </c>
    </row>
    <row r="3954" spans="13:19" s="133" customFormat="1" ht="12.75" hidden="1" x14ac:dyDescent="0.25">
      <c r="M3954" s="172" t="str">
        <f t="shared" si="122"/>
        <v>nie ubiegam sięZachodniopomorskiePyrzyce_PL423</v>
      </c>
      <c r="N3954" s="172" t="s">
        <v>1410</v>
      </c>
      <c r="O3954" s="192" t="str">
        <f t="shared" si="121"/>
        <v>Pyrzyce_PL423</v>
      </c>
      <c r="P3954" s="193" t="s">
        <v>1509</v>
      </c>
      <c r="Q3954" s="193" t="s">
        <v>1470</v>
      </c>
      <c r="R3954" s="172">
        <v>0</v>
      </c>
      <c r="S3954" s="172" t="s">
        <v>80</v>
      </c>
    </row>
    <row r="3955" spans="13:19" s="133" customFormat="1" ht="12.75" hidden="1" x14ac:dyDescent="0.25">
      <c r="M3955" s="172" t="str">
        <f t="shared" si="122"/>
        <v>nie ubiegam sięZachodniopomorskieRadowo Małe_PL423</v>
      </c>
      <c r="N3955" s="172" t="s">
        <v>1410</v>
      </c>
      <c r="O3955" s="192" t="str">
        <f t="shared" si="121"/>
        <v>Radowo Małe_PL423</v>
      </c>
      <c r="P3955" s="193" t="s">
        <v>1509</v>
      </c>
      <c r="Q3955" s="193" t="s">
        <v>1482</v>
      </c>
      <c r="R3955" s="172">
        <v>0</v>
      </c>
      <c r="S3955" s="172" t="s">
        <v>80</v>
      </c>
    </row>
    <row r="3956" spans="13:19" s="133" customFormat="1" ht="12.75" hidden="1" x14ac:dyDescent="0.25">
      <c r="M3956" s="172" t="str">
        <f t="shared" si="122"/>
        <v>nie ubiegam sięZachodniopomorskieRąbino_PL422</v>
      </c>
      <c r="N3956" s="172" t="s">
        <v>1410</v>
      </c>
      <c r="O3956" s="192" t="str">
        <f t="shared" si="121"/>
        <v>Rąbino_PL422</v>
      </c>
      <c r="P3956" s="193" t="s">
        <v>1508</v>
      </c>
      <c r="Q3956" s="193" t="s">
        <v>1443</v>
      </c>
      <c r="R3956" s="172">
        <v>0</v>
      </c>
      <c r="S3956" s="172" t="s">
        <v>80</v>
      </c>
    </row>
    <row r="3957" spans="13:19" s="133" customFormat="1" ht="12.75" hidden="1" x14ac:dyDescent="0.25">
      <c r="M3957" s="172" t="str">
        <f t="shared" si="122"/>
        <v>nie ubiegam sięZachodniopomorskieRecz_PL423</v>
      </c>
      <c r="N3957" s="172" t="s">
        <v>1410</v>
      </c>
      <c r="O3957" s="192" t="str">
        <f t="shared" si="121"/>
        <v>Recz_PL423</v>
      </c>
      <c r="P3957" s="193" t="s">
        <v>1509</v>
      </c>
      <c r="Q3957" s="193" t="s">
        <v>1455</v>
      </c>
      <c r="R3957" s="172">
        <v>0</v>
      </c>
      <c r="S3957" s="172" t="s">
        <v>80</v>
      </c>
    </row>
    <row r="3958" spans="13:19" s="133" customFormat="1" ht="12.75" hidden="1" x14ac:dyDescent="0.25">
      <c r="M3958" s="172" t="str">
        <f t="shared" si="122"/>
        <v>nie ubiegam sięZachodniopomorskieResko_PL423</v>
      </c>
      <c r="N3958" s="172" t="s">
        <v>1410</v>
      </c>
      <c r="O3958" s="192" t="str">
        <f t="shared" si="121"/>
        <v>Resko_PL423</v>
      </c>
      <c r="P3958" s="193" t="s">
        <v>1509</v>
      </c>
      <c r="Q3958" s="193" t="s">
        <v>1483</v>
      </c>
      <c r="R3958" s="172">
        <v>0</v>
      </c>
      <c r="S3958" s="172" t="s">
        <v>80</v>
      </c>
    </row>
    <row r="3959" spans="13:19" s="133" customFormat="1" ht="12.75" hidden="1" x14ac:dyDescent="0.25">
      <c r="M3959" s="172" t="str">
        <f t="shared" si="122"/>
        <v>nie ubiegam sięZachodniopomorskieRewal_PL423</v>
      </c>
      <c r="N3959" s="172" t="s">
        <v>1410</v>
      </c>
      <c r="O3959" s="192" t="str">
        <f t="shared" si="121"/>
        <v>Rewal_PL423</v>
      </c>
      <c r="P3959" s="193" t="s">
        <v>1509</v>
      </c>
      <c r="Q3959" s="193" t="s">
        <v>1460</v>
      </c>
      <c r="R3959" s="172">
        <v>0</v>
      </c>
      <c r="S3959" s="172" t="s">
        <v>80</v>
      </c>
    </row>
    <row r="3960" spans="13:19" s="133" customFormat="1" ht="12.75" hidden="1" x14ac:dyDescent="0.25">
      <c r="M3960" s="172" t="str">
        <f t="shared" si="122"/>
        <v>nie ubiegam sięZachodniopomorskieRymań_PL422</v>
      </c>
      <c r="N3960" s="172" t="s">
        <v>1410</v>
      </c>
      <c r="O3960" s="192" t="str">
        <f t="shared" si="121"/>
        <v>Rymań_PL422</v>
      </c>
      <c r="P3960" s="193" t="s">
        <v>1508</v>
      </c>
      <c r="Q3960" s="193" t="s">
        <v>1422</v>
      </c>
      <c r="R3960" s="172">
        <v>0</v>
      </c>
      <c r="S3960" s="172" t="s">
        <v>80</v>
      </c>
    </row>
    <row r="3961" spans="13:19" s="133" customFormat="1" ht="12.75" hidden="1" x14ac:dyDescent="0.25">
      <c r="M3961" s="172" t="str">
        <f t="shared" si="122"/>
        <v>nie ubiegam sięZachodniopomorskieSianów_PL422</v>
      </c>
      <c r="N3961" s="172" t="s">
        <v>1410</v>
      </c>
      <c r="O3961" s="192" t="str">
        <f t="shared" si="121"/>
        <v>Sianów_PL422</v>
      </c>
      <c r="P3961" s="193" t="s">
        <v>1508</v>
      </c>
      <c r="Q3961" s="193" t="s">
        <v>1431</v>
      </c>
      <c r="R3961" s="172">
        <v>0</v>
      </c>
      <c r="S3961" s="172" t="s">
        <v>80</v>
      </c>
    </row>
    <row r="3962" spans="13:19" s="133" customFormat="1" ht="12.75" hidden="1" x14ac:dyDescent="0.25">
      <c r="M3962" s="172" t="str">
        <f t="shared" si="122"/>
        <v>nie ubiegam sięZachodniopomorskieSiemyśl_PL422</v>
      </c>
      <c r="N3962" s="172" t="s">
        <v>1410</v>
      </c>
      <c r="O3962" s="192" t="str">
        <f t="shared" si="121"/>
        <v>Siemyśl_PL422</v>
      </c>
      <c r="P3962" s="193" t="s">
        <v>1508</v>
      </c>
      <c r="Q3962" s="193" t="s">
        <v>1423</v>
      </c>
      <c r="R3962" s="172">
        <v>0</v>
      </c>
      <c r="S3962" s="172" t="s">
        <v>80</v>
      </c>
    </row>
    <row r="3963" spans="13:19" s="133" customFormat="1" ht="12.75" hidden="1" x14ac:dyDescent="0.25">
      <c r="M3963" s="172" t="str">
        <f t="shared" si="122"/>
        <v>nie ubiegam sięZachodniopomorskieSławno_PL422</v>
      </c>
      <c r="N3963" s="172" t="s">
        <v>1410</v>
      </c>
      <c r="O3963" s="192" t="str">
        <f t="shared" si="121"/>
        <v>Sławno_PL422</v>
      </c>
      <c r="P3963" s="193" t="s">
        <v>1508</v>
      </c>
      <c r="Q3963" s="193" t="s">
        <v>157</v>
      </c>
      <c r="R3963" s="172">
        <v>0</v>
      </c>
      <c r="S3963" s="172" t="s">
        <v>80</v>
      </c>
    </row>
    <row r="3964" spans="13:19" s="133" customFormat="1" ht="12.75" hidden="1" x14ac:dyDescent="0.25">
      <c r="M3964" s="172" t="str">
        <f t="shared" si="122"/>
        <v>nie ubiegam sięZachodniopomorskieSławoborze_PL422</v>
      </c>
      <c r="N3964" s="172" t="s">
        <v>1410</v>
      </c>
      <c r="O3964" s="192" t="str">
        <f t="shared" si="121"/>
        <v>Sławoborze_PL422</v>
      </c>
      <c r="P3964" s="193" t="s">
        <v>1508</v>
      </c>
      <c r="Q3964" s="193" t="s">
        <v>1444</v>
      </c>
      <c r="R3964" s="172">
        <v>0</v>
      </c>
      <c r="S3964" s="172" t="s">
        <v>80</v>
      </c>
    </row>
    <row r="3965" spans="13:19" s="133" customFormat="1" ht="12.75" hidden="1" x14ac:dyDescent="0.25">
      <c r="M3965" s="172" t="str">
        <f t="shared" si="122"/>
        <v>nie ubiegam sięZachodniopomorskieStara Dąbrowa_PL423</v>
      </c>
      <c r="N3965" s="172" t="s">
        <v>1410</v>
      </c>
      <c r="O3965" s="192" t="str">
        <f t="shared" si="121"/>
        <v>Stara Dąbrowa_PL423</v>
      </c>
      <c r="P3965" s="193" t="s">
        <v>1509</v>
      </c>
      <c r="Q3965" s="193" t="s">
        <v>1478</v>
      </c>
      <c r="R3965" s="172">
        <v>0</v>
      </c>
      <c r="S3965" s="172" t="s">
        <v>80</v>
      </c>
    </row>
    <row r="3966" spans="13:19" s="133" customFormat="1" ht="12.75" hidden="1" x14ac:dyDescent="0.25">
      <c r="M3966" s="172" t="str">
        <f t="shared" si="122"/>
        <v>nie ubiegam sięZachodniopomorskieStare Czarnowo_PL425</v>
      </c>
      <c r="N3966" s="172" t="s">
        <v>1410</v>
      </c>
      <c r="O3966" s="192" t="str">
        <f t="shared" si="121"/>
        <v>Stare Czarnowo_PL425</v>
      </c>
      <c r="P3966" s="193" t="s">
        <v>1510</v>
      </c>
      <c r="Q3966" s="193" t="s">
        <v>1496</v>
      </c>
      <c r="R3966" s="172">
        <v>0</v>
      </c>
      <c r="S3966" s="172" t="s">
        <v>80</v>
      </c>
    </row>
    <row r="3967" spans="13:19" s="133" customFormat="1" ht="12.75" hidden="1" x14ac:dyDescent="0.25">
      <c r="M3967" s="172" t="str">
        <f t="shared" si="122"/>
        <v>nie ubiegam sięZachodniopomorskieStargard Szczeciński_PL423</v>
      </c>
      <c r="N3967" s="172" t="s">
        <v>1410</v>
      </c>
      <c r="O3967" s="192" t="str">
        <f t="shared" si="121"/>
        <v>Stargard Szczeciński_PL423</v>
      </c>
      <c r="P3967" s="193" t="s">
        <v>1509</v>
      </c>
      <c r="Q3967" s="193" t="s">
        <v>1479</v>
      </c>
      <c r="R3967" s="172">
        <v>0</v>
      </c>
      <c r="S3967" s="172" t="s">
        <v>80</v>
      </c>
    </row>
    <row r="3968" spans="13:19" s="133" customFormat="1" ht="12.75" hidden="1" x14ac:dyDescent="0.25">
      <c r="M3968" s="172" t="str">
        <f t="shared" si="122"/>
        <v>nie ubiegam sięZachodniopomorskieStepnica_PL425</v>
      </c>
      <c r="N3968" s="172" t="s">
        <v>1410</v>
      </c>
      <c r="O3968" s="192" t="str">
        <f t="shared" si="121"/>
        <v>Stepnica_PL425</v>
      </c>
      <c r="P3968" s="193" t="s">
        <v>1510</v>
      </c>
      <c r="Q3968" s="193" t="s">
        <v>1490</v>
      </c>
      <c r="R3968" s="172">
        <v>0</v>
      </c>
      <c r="S3968" s="172" t="s">
        <v>80</v>
      </c>
    </row>
    <row r="3969" spans="13:19" s="133" customFormat="1" ht="12.75" hidden="1" x14ac:dyDescent="0.25">
      <c r="M3969" s="172" t="str">
        <f t="shared" si="122"/>
        <v>nie ubiegam sięZachodniopomorskieSuchań_PL423</v>
      </c>
      <c r="N3969" s="172" t="s">
        <v>1410</v>
      </c>
      <c r="O3969" s="192" t="str">
        <f t="shared" si="121"/>
        <v>Suchań_PL423</v>
      </c>
      <c r="P3969" s="193" t="s">
        <v>1509</v>
      </c>
      <c r="Q3969" s="193" t="s">
        <v>1480</v>
      </c>
      <c r="R3969" s="172">
        <v>0</v>
      </c>
      <c r="S3969" s="172" t="s">
        <v>80</v>
      </c>
    </row>
    <row r="3970" spans="13:19" s="133" customFormat="1" ht="12.75" hidden="1" x14ac:dyDescent="0.25">
      <c r="M3970" s="172" t="str">
        <f t="shared" si="122"/>
        <v>nie ubiegam sięZachodniopomorskieSzczecinek_PL422</v>
      </c>
      <c r="N3970" s="172" t="s">
        <v>1410</v>
      </c>
      <c r="O3970" s="192" t="str">
        <f t="shared" si="121"/>
        <v>Szczecinek_PL422</v>
      </c>
      <c r="P3970" s="193" t="s">
        <v>1508</v>
      </c>
      <c r="Q3970" s="193" t="s">
        <v>1440</v>
      </c>
      <c r="R3970" s="172">
        <v>0</v>
      </c>
      <c r="S3970" s="172" t="s">
        <v>80</v>
      </c>
    </row>
    <row r="3971" spans="13:19" s="133" customFormat="1" ht="12.75" hidden="1" x14ac:dyDescent="0.25">
      <c r="M3971" s="172" t="str">
        <f t="shared" si="122"/>
        <v>nie ubiegam sięZachodniopomorskieŚwidwin_PL422</v>
      </c>
      <c r="N3971" s="172" t="s">
        <v>1410</v>
      </c>
      <c r="O3971" s="192" t="str">
        <f t="shared" si="121"/>
        <v>Świdwin_PL422</v>
      </c>
      <c r="P3971" s="193" t="s">
        <v>1508</v>
      </c>
      <c r="Q3971" s="193" t="s">
        <v>1445</v>
      </c>
      <c r="R3971" s="172">
        <v>0</v>
      </c>
      <c r="S3971" s="172" t="s">
        <v>80</v>
      </c>
    </row>
    <row r="3972" spans="13:19" s="133" customFormat="1" ht="12.75" hidden="1" x14ac:dyDescent="0.25">
      <c r="M3972" s="172" t="str">
        <f t="shared" si="122"/>
        <v>nie ubiegam sięZachodniopomorskieŚwierzno_PL425</v>
      </c>
      <c r="N3972" s="172" t="s">
        <v>1410</v>
      </c>
      <c r="O3972" s="192" t="str">
        <f t="shared" si="121"/>
        <v>Świerzno_PL425</v>
      </c>
      <c r="P3972" s="193" t="s">
        <v>1510</v>
      </c>
      <c r="Q3972" s="193" t="s">
        <v>1502</v>
      </c>
      <c r="R3972" s="172">
        <v>0</v>
      </c>
      <c r="S3972" s="172" t="s">
        <v>80</v>
      </c>
    </row>
    <row r="3973" spans="13:19" s="133" customFormat="1" ht="12.75" hidden="1" x14ac:dyDescent="0.25">
      <c r="M3973" s="172" t="str">
        <f t="shared" si="122"/>
        <v>nie ubiegam sięZachodniopomorskieŚwieszyno_PL422</v>
      </c>
      <c r="N3973" s="172" t="s">
        <v>1410</v>
      </c>
      <c r="O3973" s="192" t="str">
        <f t="shared" ref="O3973:O3984" si="123">Q3973&amp;P3973</f>
        <v>Świeszyno_PL422</v>
      </c>
      <c r="P3973" s="193" t="s">
        <v>1508</v>
      </c>
      <c r="Q3973" s="193" t="s">
        <v>1432</v>
      </c>
      <c r="R3973" s="172">
        <v>0</v>
      </c>
      <c r="S3973" s="172" t="s">
        <v>80</v>
      </c>
    </row>
    <row r="3974" spans="13:19" s="133" customFormat="1" ht="12.75" hidden="1" x14ac:dyDescent="0.25">
      <c r="M3974" s="172" t="str">
        <f t="shared" ref="M3974:M3984" si="124">S3974&amp;N3974&amp;O3974</f>
        <v>nie ubiegam sięZachodniopomorskieTrzcińsko-Zdrój_PL425</v>
      </c>
      <c r="N3974" s="172" t="s">
        <v>1410</v>
      </c>
      <c r="O3974" s="192" t="str">
        <f t="shared" si="123"/>
        <v>Trzcińsko-Zdrój_PL425</v>
      </c>
      <c r="P3974" s="193" t="s">
        <v>1510</v>
      </c>
      <c r="Q3974" s="193" t="s">
        <v>1497</v>
      </c>
      <c r="R3974" s="172">
        <v>0</v>
      </c>
      <c r="S3974" s="172" t="s">
        <v>80</v>
      </c>
    </row>
    <row r="3975" spans="13:19" s="133" customFormat="1" ht="12.75" hidden="1" x14ac:dyDescent="0.25">
      <c r="M3975" s="172" t="str">
        <f t="shared" si="124"/>
        <v>nie ubiegam sięZachodniopomorskieTrzebiatów_PL423</v>
      </c>
      <c r="N3975" s="172" t="s">
        <v>1410</v>
      </c>
      <c r="O3975" s="192" t="str">
        <f t="shared" si="123"/>
        <v>Trzebiatów_PL423</v>
      </c>
      <c r="P3975" s="193" t="s">
        <v>1509</v>
      </c>
      <c r="Q3975" s="193" t="s">
        <v>1461</v>
      </c>
      <c r="R3975" s="172">
        <v>0</v>
      </c>
      <c r="S3975" s="172" t="s">
        <v>80</v>
      </c>
    </row>
    <row r="3976" spans="13:19" s="133" customFormat="1" ht="12.75" hidden="1" x14ac:dyDescent="0.25">
      <c r="M3976" s="172" t="str">
        <f t="shared" si="124"/>
        <v>nie ubiegam sięZachodniopomorskieTuczno_PL422</v>
      </c>
      <c r="N3976" s="172" t="s">
        <v>1410</v>
      </c>
      <c r="O3976" s="192" t="str">
        <f t="shared" si="123"/>
        <v>Tuczno_PL422</v>
      </c>
      <c r="P3976" s="193" t="s">
        <v>1508</v>
      </c>
      <c r="Q3976" s="193" t="s">
        <v>1448</v>
      </c>
      <c r="R3976" s="172">
        <v>0</v>
      </c>
      <c r="S3976" s="172" t="s">
        <v>80</v>
      </c>
    </row>
    <row r="3977" spans="13:19" s="133" customFormat="1" ht="12.75" hidden="1" x14ac:dyDescent="0.25">
      <c r="M3977" s="172" t="str">
        <f t="shared" si="124"/>
        <v>nie ubiegam sięZachodniopomorskieTychowo_PL422</v>
      </c>
      <c r="N3977" s="172" t="s">
        <v>1410</v>
      </c>
      <c r="O3977" s="192" t="str">
        <f t="shared" si="123"/>
        <v>Tychowo_PL422</v>
      </c>
      <c r="P3977" s="193" t="s">
        <v>1508</v>
      </c>
      <c r="Q3977" s="193" t="s">
        <v>1413</v>
      </c>
      <c r="R3977" s="172">
        <v>0</v>
      </c>
      <c r="S3977" s="172" t="s">
        <v>80</v>
      </c>
    </row>
    <row r="3978" spans="13:19" s="133" customFormat="1" ht="12.75" hidden="1" x14ac:dyDescent="0.25">
      <c r="M3978" s="172" t="str">
        <f t="shared" si="124"/>
        <v>nie ubiegam sięZachodniopomorskieUstronie Morskie_PL422</v>
      </c>
      <c r="N3978" s="172" t="s">
        <v>1410</v>
      </c>
      <c r="O3978" s="192" t="str">
        <f t="shared" si="123"/>
        <v>Ustronie Morskie_PL422</v>
      </c>
      <c r="P3978" s="193" t="s">
        <v>1508</v>
      </c>
      <c r="Q3978" s="193" t="s">
        <v>1424</v>
      </c>
      <c r="R3978" s="172">
        <v>0</v>
      </c>
      <c r="S3978" s="172" t="s">
        <v>80</v>
      </c>
    </row>
    <row r="3979" spans="13:19" s="133" customFormat="1" ht="12.75" hidden="1" x14ac:dyDescent="0.25">
      <c r="M3979" s="172" t="str">
        <f t="shared" si="124"/>
        <v>nie ubiegam sięZachodniopomorskieWałcz_PL422</v>
      </c>
      <c r="N3979" s="172" t="s">
        <v>1410</v>
      </c>
      <c r="O3979" s="192" t="str">
        <f t="shared" si="123"/>
        <v>Wałcz_PL422</v>
      </c>
      <c r="P3979" s="193" t="s">
        <v>1508</v>
      </c>
      <c r="Q3979" s="193" t="s">
        <v>1449</v>
      </c>
      <c r="R3979" s="172">
        <v>0</v>
      </c>
      <c r="S3979" s="172" t="s">
        <v>80</v>
      </c>
    </row>
    <row r="3980" spans="13:19" s="133" customFormat="1" ht="12.75" hidden="1" x14ac:dyDescent="0.25">
      <c r="M3980" s="172" t="str">
        <f t="shared" si="124"/>
        <v>nie ubiegam sięZachodniopomorskieWarnice_PL423</v>
      </c>
      <c r="N3980" s="172" t="s">
        <v>1410</v>
      </c>
      <c r="O3980" s="192" t="str">
        <f t="shared" si="123"/>
        <v>Warnice_PL423</v>
      </c>
      <c r="P3980" s="193" t="s">
        <v>1509</v>
      </c>
      <c r="Q3980" s="193" t="s">
        <v>1471</v>
      </c>
      <c r="R3980" s="172">
        <v>0</v>
      </c>
      <c r="S3980" s="172" t="s">
        <v>80</v>
      </c>
    </row>
    <row r="3981" spans="13:19" s="133" customFormat="1" ht="12.75" hidden="1" x14ac:dyDescent="0.25">
      <c r="M3981" s="172" t="str">
        <f t="shared" si="124"/>
        <v>nie ubiegam sięZachodniopomorskieWęgorzyno_PL423</v>
      </c>
      <c r="N3981" s="172" t="s">
        <v>1410</v>
      </c>
      <c r="O3981" s="192" t="str">
        <f t="shared" si="123"/>
        <v>Węgorzyno_PL423</v>
      </c>
      <c r="P3981" s="193" t="s">
        <v>1509</v>
      </c>
      <c r="Q3981" s="193" t="s">
        <v>1484</v>
      </c>
      <c r="R3981" s="172">
        <v>0</v>
      </c>
      <c r="S3981" s="172" t="s">
        <v>80</v>
      </c>
    </row>
    <row r="3982" spans="13:19" s="133" customFormat="1" ht="12.75" hidden="1" x14ac:dyDescent="0.25">
      <c r="M3982" s="172" t="str">
        <f t="shared" si="124"/>
        <v>nie ubiegam sięZachodniopomorskieWiduchowa_PL425</v>
      </c>
      <c r="N3982" s="172" t="s">
        <v>1410</v>
      </c>
      <c r="O3982" s="192" t="str">
        <f t="shared" si="123"/>
        <v>Widuchowa_PL425</v>
      </c>
      <c r="P3982" s="193" t="s">
        <v>1510</v>
      </c>
      <c r="Q3982" s="193" t="s">
        <v>1498</v>
      </c>
      <c r="R3982" s="172">
        <v>0</v>
      </c>
      <c r="S3982" s="172" t="s">
        <v>80</v>
      </c>
    </row>
    <row r="3983" spans="13:19" s="133" customFormat="1" ht="12.75" hidden="1" x14ac:dyDescent="0.25">
      <c r="M3983" s="172" t="str">
        <f t="shared" si="124"/>
        <v>nie ubiegam sięZachodniopomorskieWierzchowo_PL422</v>
      </c>
      <c r="N3983" s="172" t="s">
        <v>1410</v>
      </c>
      <c r="O3983" s="192" t="str">
        <f t="shared" si="123"/>
        <v>Wierzchowo_PL422</v>
      </c>
      <c r="P3983" s="193" t="s">
        <v>1508</v>
      </c>
      <c r="Q3983" s="193" t="s">
        <v>1418</v>
      </c>
      <c r="R3983" s="172">
        <v>0</v>
      </c>
      <c r="S3983" s="172" t="s">
        <v>80</v>
      </c>
    </row>
    <row r="3984" spans="13:19" s="133" customFormat="1" ht="12.75" hidden="1" x14ac:dyDescent="0.25">
      <c r="M3984" s="172" t="str">
        <f t="shared" si="124"/>
        <v>nie ubiegam sięZachodniopomorskieWolin_PL425</v>
      </c>
      <c r="N3984" s="172" t="s">
        <v>1410</v>
      </c>
      <c r="O3984" s="192" t="str">
        <f t="shared" si="123"/>
        <v>Wolin_PL425</v>
      </c>
      <c r="P3984" s="193" t="s">
        <v>1510</v>
      </c>
      <c r="Q3984" s="193" t="s">
        <v>1503</v>
      </c>
      <c r="R3984" s="172">
        <v>0</v>
      </c>
      <c r="S3984" s="172" t="s">
        <v>80</v>
      </c>
    </row>
    <row r="3985" s="133" customFormat="1" ht="12.75" hidden="1" x14ac:dyDescent="0.25"/>
    <row r="3986" s="133" customFormat="1" ht="12.75" hidden="1" x14ac:dyDescent="0.25"/>
    <row r="3987" s="133" customFormat="1" ht="12.75" hidden="1" x14ac:dyDescent="0.25"/>
    <row r="3988" s="133" customFormat="1" ht="12.75" hidden="1" x14ac:dyDescent="0.25"/>
    <row r="3989" s="133" customFormat="1" ht="12.75" hidden="1" x14ac:dyDescent="0.25"/>
    <row r="3990" s="133" customFormat="1" ht="12.75" hidden="1" x14ac:dyDescent="0.25"/>
    <row r="3991" s="133" customFormat="1" ht="12.75" hidden="1" x14ac:dyDescent="0.25"/>
    <row r="3992" s="133" customFormat="1" ht="12.75" hidden="1" x14ac:dyDescent="0.25"/>
    <row r="3993" s="133" customFormat="1" ht="12.75" hidden="1" x14ac:dyDescent="0.25"/>
    <row r="3994" s="133" customFormat="1" ht="12.75" hidden="1" x14ac:dyDescent="0.25"/>
    <row r="3995" s="133" customFormat="1" ht="12.75" hidden="1" x14ac:dyDescent="0.25"/>
    <row r="3996" s="133" customFormat="1" ht="12.75" hidden="1" x14ac:dyDescent="0.25"/>
    <row r="3997" s="133" customFormat="1" ht="12.75" hidden="1" x14ac:dyDescent="0.25"/>
    <row r="3998" s="133" customFormat="1" ht="12.75" hidden="1" x14ac:dyDescent="0.25"/>
    <row r="3999" s="133" customFormat="1" ht="12.75" hidden="1" x14ac:dyDescent="0.25"/>
    <row r="4000" s="133" customFormat="1" ht="12.75" hidden="1" x14ac:dyDescent="0.25"/>
    <row r="4001" s="133" customFormat="1" ht="12.75" hidden="1" x14ac:dyDescent="0.25"/>
    <row r="4002" s="133" customFormat="1" ht="12.75" hidden="1" x14ac:dyDescent="0.25"/>
    <row r="4003" s="133" customFormat="1" ht="12.75" hidden="1" x14ac:dyDescent="0.25"/>
    <row r="4004" s="133" customFormat="1" ht="12.75" hidden="1" x14ac:dyDescent="0.25"/>
    <row r="4005" s="133" customFormat="1" ht="12.75" hidden="1" x14ac:dyDescent="0.25"/>
    <row r="4006" s="133" customFormat="1" ht="12.75" hidden="1" x14ac:dyDescent="0.25"/>
    <row r="4007" s="133" customFormat="1" ht="12.75" hidden="1" x14ac:dyDescent="0.25"/>
    <row r="4008" s="133" customFormat="1" ht="12.75" hidden="1" x14ac:dyDescent="0.25"/>
    <row r="4009" s="133" customFormat="1" ht="12.75" hidden="1" x14ac:dyDescent="0.25"/>
    <row r="4010" s="133" customFormat="1" ht="12.75" hidden="1" x14ac:dyDescent="0.25"/>
    <row r="4011" s="133" customFormat="1" ht="12.75" hidden="1" x14ac:dyDescent="0.25"/>
    <row r="4012" s="133" customFormat="1" ht="12.75" hidden="1" x14ac:dyDescent="0.25"/>
    <row r="4013" s="133" customFormat="1" ht="12.75" hidden="1" x14ac:dyDescent="0.25"/>
    <row r="4014" s="133" customFormat="1" ht="12.75" hidden="1" x14ac:dyDescent="0.25"/>
    <row r="4015" s="133" customFormat="1" ht="12.75" hidden="1" x14ac:dyDescent="0.25"/>
    <row r="4016" s="133" customFormat="1" ht="12.75" hidden="1" x14ac:dyDescent="0.25"/>
    <row r="4017" s="133" customFormat="1" ht="12.75" hidden="1" x14ac:dyDescent="0.25"/>
    <row r="4018" s="133" customFormat="1" ht="12.75" hidden="1" x14ac:dyDescent="0.25"/>
    <row r="4019" s="133" customFormat="1" ht="12.75" hidden="1" x14ac:dyDescent="0.25"/>
    <row r="4020" s="133" customFormat="1" ht="12.75" hidden="1" x14ac:dyDescent="0.25"/>
    <row r="4021" s="133" customFormat="1" ht="12.75" hidden="1" x14ac:dyDescent="0.25"/>
    <row r="4022" s="133" customFormat="1" ht="12.75" hidden="1" x14ac:dyDescent="0.25"/>
    <row r="4023" s="133" customFormat="1" ht="12.75" hidden="1" x14ac:dyDescent="0.25"/>
    <row r="4024" s="133" customFormat="1" ht="12.75" hidden="1" x14ac:dyDescent="0.25"/>
    <row r="4025" s="133" customFormat="1" ht="12.75" hidden="1" x14ac:dyDescent="0.25"/>
    <row r="4026" s="133" customFormat="1" ht="12.75" hidden="1" x14ac:dyDescent="0.25"/>
    <row r="4027" s="133" customFormat="1" ht="12.75" hidden="1" x14ac:dyDescent="0.25"/>
    <row r="4028" s="133" customFormat="1" ht="12.75" hidden="1" x14ac:dyDescent="0.25"/>
    <row r="4029" s="133" customFormat="1" ht="12.75" hidden="1" x14ac:dyDescent="0.25"/>
    <row r="4030" s="133" customFormat="1" ht="12.75" hidden="1" x14ac:dyDescent="0.25"/>
    <row r="4031" s="133" customFormat="1" ht="12.75" hidden="1" x14ac:dyDescent="0.25"/>
    <row r="4032" s="133" customFormat="1" ht="12.75" hidden="1" x14ac:dyDescent="0.25"/>
    <row r="4033" s="133" customFormat="1" ht="12.75" hidden="1" x14ac:dyDescent="0.25"/>
    <row r="4034" s="133" customFormat="1" ht="12.75" hidden="1" x14ac:dyDescent="0.25"/>
    <row r="4035" s="133" customFormat="1" ht="12.75" hidden="1" x14ac:dyDescent="0.25"/>
    <row r="4036" s="133" customFormat="1" ht="12.75" hidden="1" x14ac:dyDescent="0.25"/>
    <row r="4037" s="133" customFormat="1" ht="12.75" hidden="1" x14ac:dyDescent="0.25"/>
    <row r="4038" s="133" customFormat="1" ht="12.75" hidden="1" x14ac:dyDescent="0.25"/>
    <row r="4039" s="133" customFormat="1" ht="12.75" hidden="1" x14ac:dyDescent="0.25"/>
    <row r="4040" s="133" customFormat="1" ht="12.75" hidden="1" x14ac:dyDescent="0.25"/>
    <row r="4041" s="133" customFormat="1" ht="12.75" hidden="1" x14ac:dyDescent="0.25"/>
    <row r="4042" s="133" customFormat="1" ht="12.75" hidden="1" x14ac:dyDescent="0.25"/>
    <row r="4043" s="133" customFormat="1" ht="12.75" hidden="1" x14ac:dyDescent="0.25"/>
    <row r="4044" s="133" customFormat="1" ht="12.75" hidden="1" x14ac:dyDescent="0.25"/>
    <row r="4045" s="133" customFormat="1" ht="12.75" hidden="1" x14ac:dyDescent="0.25"/>
    <row r="4046" s="133" customFormat="1" ht="12.75" hidden="1" x14ac:dyDescent="0.25"/>
    <row r="4047" s="133" customFormat="1" ht="12.75" hidden="1" x14ac:dyDescent="0.25"/>
    <row r="4048" s="133" customFormat="1" ht="12.75" hidden="1" x14ac:dyDescent="0.25"/>
    <row r="4049" s="133" customFormat="1" ht="12.75" hidden="1" x14ac:dyDescent="0.25"/>
    <row r="4050" s="133" customFormat="1" ht="12.75" hidden="1" x14ac:dyDescent="0.25"/>
    <row r="4051" s="133" customFormat="1" ht="12.75" hidden="1" x14ac:dyDescent="0.25"/>
    <row r="4052" s="133" customFormat="1" ht="12.75" hidden="1" x14ac:dyDescent="0.25"/>
    <row r="4053" s="133" customFormat="1" ht="12.75" hidden="1" x14ac:dyDescent="0.25"/>
    <row r="4054" s="133" customFormat="1" ht="12.75" hidden="1" x14ac:dyDescent="0.25"/>
    <row r="4055" s="133" customFormat="1" ht="12.75" hidden="1" x14ac:dyDescent="0.25"/>
    <row r="4056" s="133" customFormat="1" ht="12.75" hidden="1" x14ac:dyDescent="0.25"/>
    <row r="4057" s="133" customFormat="1" ht="12.75" hidden="1" x14ac:dyDescent="0.25"/>
    <row r="4058" s="133" customFormat="1" ht="12.75" hidden="1" x14ac:dyDescent="0.25"/>
    <row r="4059" s="133" customFormat="1" ht="12.75" hidden="1" x14ac:dyDescent="0.25"/>
    <row r="4060" s="133" customFormat="1" ht="12.75" hidden="1" x14ac:dyDescent="0.25"/>
    <row r="4061" s="133" customFormat="1" ht="12.75" hidden="1" x14ac:dyDescent="0.25"/>
    <row r="4062" s="133" customFormat="1" ht="12.75" hidden="1" x14ac:dyDescent="0.25"/>
    <row r="4063" s="133" customFormat="1" ht="12.75" hidden="1" x14ac:dyDescent="0.25"/>
    <row r="4064" s="133" customFormat="1" ht="12.75" hidden="1" x14ac:dyDescent="0.25"/>
    <row r="4065" s="133" customFormat="1" ht="12.75" hidden="1" x14ac:dyDescent="0.25"/>
    <row r="4066" s="133" customFormat="1" ht="12.75" hidden="1" x14ac:dyDescent="0.25"/>
    <row r="4067" s="133" customFormat="1" ht="12.75" hidden="1" x14ac:dyDescent="0.25"/>
    <row r="4068" s="133" customFormat="1" ht="12.75" hidden="1" x14ac:dyDescent="0.25"/>
    <row r="4069" s="133" customFormat="1" ht="12.75" hidden="1" x14ac:dyDescent="0.25"/>
    <row r="4070" s="133" customFormat="1" ht="12.75" hidden="1" x14ac:dyDescent="0.25"/>
    <row r="4071" s="133" customFormat="1" ht="12.75" hidden="1" x14ac:dyDescent="0.25"/>
    <row r="4072" s="133" customFormat="1" ht="12.75" hidden="1" x14ac:dyDescent="0.25"/>
    <row r="4073" s="133" customFormat="1" ht="12.75" hidden="1" x14ac:dyDescent="0.25"/>
    <row r="4074" s="133" customFormat="1" ht="12.75" hidden="1" x14ac:dyDescent="0.25"/>
    <row r="4075" s="133" customFormat="1" ht="12.75" hidden="1" x14ac:dyDescent="0.25"/>
    <row r="4076" s="133" customFormat="1" ht="12.75" hidden="1" x14ac:dyDescent="0.25"/>
    <row r="4077" s="133" customFormat="1" ht="12.75" hidden="1" x14ac:dyDescent="0.25"/>
    <row r="4078" s="133" customFormat="1" ht="12.75" hidden="1" x14ac:dyDescent="0.25"/>
    <row r="4079" s="133" customFormat="1" ht="12.75" hidden="1" x14ac:dyDescent="0.25"/>
    <row r="4080" s="133" customFormat="1" ht="12.75" hidden="1" x14ac:dyDescent="0.25"/>
    <row r="4081" s="133" customFormat="1" ht="12.75" hidden="1" x14ac:dyDescent="0.25"/>
    <row r="4082" s="133" customFormat="1" ht="12.75" hidden="1" x14ac:dyDescent="0.25"/>
    <row r="4083" s="133" customFormat="1" ht="12.75" hidden="1" x14ac:dyDescent="0.25"/>
    <row r="4084" s="133" customFormat="1" ht="12.75" hidden="1" x14ac:dyDescent="0.25"/>
    <row r="4085" s="133" customFormat="1" ht="12.75" hidden="1" x14ac:dyDescent="0.25"/>
    <row r="4086" s="133" customFormat="1" ht="12.75" hidden="1" x14ac:dyDescent="0.25"/>
    <row r="4087" s="133" customFormat="1" ht="12.75" hidden="1" x14ac:dyDescent="0.25"/>
    <row r="4088" s="133" customFormat="1" ht="12.75" hidden="1" x14ac:dyDescent="0.25"/>
    <row r="4089" s="133" customFormat="1" ht="12.75" hidden="1" x14ac:dyDescent="0.25"/>
    <row r="4090" s="133" customFormat="1" ht="12.75" hidden="1" x14ac:dyDescent="0.25"/>
    <row r="4091" s="133" customFormat="1" ht="12.75" hidden="1" x14ac:dyDescent="0.25"/>
    <row r="4092" s="133" customFormat="1" ht="12.75" hidden="1" x14ac:dyDescent="0.25"/>
    <row r="4093" s="133" customFormat="1" ht="12.75" hidden="1" x14ac:dyDescent="0.25"/>
    <row r="4094" s="133" customFormat="1" ht="12.75" hidden="1" x14ac:dyDescent="0.25"/>
    <row r="4095" s="133" customFormat="1" ht="12.75" hidden="1" x14ac:dyDescent="0.25"/>
    <row r="4096" s="133" customFormat="1" ht="12.75" hidden="1" x14ac:dyDescent="0.25"/>
    <row r="4097" s="133" customFormat="1" ht="12.75" hidden="1" x14ac:dyDescent="0.25"/>
    <row r="4098" s="133" customFormat="1" ht="12.75" hidden="1" x14ac:dyDescent="0.25"/>
    <row r="4099" s="133" customFormat="1" ht="12.75" hidden="1" x14ac:dyDescent="0.25"/>
    <row r="4100" s="133" customFormat="1" ht="12.75" hidden="1" x14ac:dyDescent="0.25"/>
    <row r="4101" s="133" customFormat="1" ht="12.75" hidden="1" x14ac:dyDescent="0.25"/>
    <row r="4102" s="133" customFormat="1" ht="12.75" hidden="1" x14ac:dyDescent="0.25"/>
    <row r="4103" s="133" customFormat="1" ht="12.75" hidden="1" x14ac:dyDescent="0.25"/>
    <row r="4104" s="133" customFormat="1" ht="12.75" hidden="1" x14ac:dyDescent="0.25"/>
    <row r="4105" s="133" customFormat="1" ht="12.75" hidden="1" x14ac:dyDescent="0.25"/>
    <row r="4106" s="133" customFormat="1" ht="12.75" hidden="1" x14ac:dyDescent="0.25"/>
    <row r="4107" s="133" customFormat="1" ht="12.75" hidden="1" x14ac:dyDescent="0.25"/>
    <row r="4108" s="133" customFormat="1" ht="12.75" hidden="1" x14ac:dyDescent="0.25"/>
    <row r="4109" s="133" customFormat="1" ht="12.75" hidden="1" x14ac:dyDescent="0.25"/>
    <row r="4110" s="133" customFormat="1" ht="12.75" hidden="1" x14ac:dyDescent="0.25"/>
    <row r="4111" s="133" customFormat="1" ht="12.75" hidden="1" x14ac:dyDescent="0.25"/>
    <row r="4112" s="133" customFormat="1" ht="12.75" hidden="1" x14ac:dyDescent="0.25"/>
    <row r="4113" s="133" customFormat="1" ht="12.75" hidden="1" x14ac:dyDescent="0.25"/>
    <row r="4114" s="133" customFormat="1" ht="12.75" hidden="1" x14ac:dyDescent="0.25"/>
    <row r="4115" s="133" customFormat="1" ht="12.75" hidden="1" x14ac:dyDescent="0.25"/>
    <row r="4116" s="133" customFormat="1" ht="12.75" hidden="1" x14ac:dyDescent="0.25"/>
    <row r="4117" s="133" customFormat="1" ht="12.75" hidden="1" x14ac:dyDescent="0.25"/>
    <row r="4118" s="133" customFormat="1" ht="12.75" hidden="1" x14ac:dyDescent="0.25"/>
    <row r="4119" s="133" customFormat="1" ht="12.75" hidden="1" x14ac:dyDescent="0.25"/>
    <row r="4120" s="133" customFormat="1" ht="12.75" hidden="1" x14ac:dyDescent="0.25"/>
    <row r="4121" s="133" customFormat="1" ht="12.75" hidden="1" x14ac:dyDescent="0.25"/>
    <row r="4122" s="133" customFormat="1" ht="12.75" hidden="1" x14ac:dyDescent="0.25"/>
    <row r="4123" s="133" customFormat="1" ht="12.75" hidden="1" x14ac:dyDescent="0.25"/>
    <row r="4124" s="133" customFormat="1" ht="12.75" hidden="1" x14ac:dyDescent="0.25"/>
    <row r="4125" s="133" customFormat="1" ht="12.75" hidden="1" x14ac:dyDescent="0.25"/>
    <row r="4126" s="133" customFormat="1" ht="12.75" hidden="1" x14ac:dyDescent="0.25"/>
    <row r="4127" s="133" customFormat="1" ht="12.75" hidden="1" x14ac:dyDescent="0.25"/>
    <row r="4128" s="133" customFormat="1" ht="12.75" hidden="1" x14ac:dyDescent="0.25"/>
    <row r="4129" s="133" customFormat="1" ht="12.75" hidden="1" x14ac:dyDescent="0.25"/>
    <row r="4130" s="133" customFormat="1" ht="12.75" hidden="1" x14ac:dyDescent="0.25"/>
    <row r="4131" s="133" customFormat="1" ht="12.75" hidden="1" x14ac:dyDescent="0.25"/>
    <row r="4132" s="133" customFormat="1" ht="12.75" hidden="1" x14ac:dyDescent="0.25"/>
    <row r="4133" s="133" customFormat="1" ht="12.75" hidden="1" x14ac:dyDescent="0.25"/>
    <row r="4134" s="133" customFormat="1" ht="12.75" hidden="1" x14ac:dyDescent="0.25"/>
    <row r="4135" s="133" customFormat="1" ht="12.75" hidden="1" x14ac:dyDescent="0.25"/>
    <row r="4136" s="133" customFormat="1" ht="12.75" hidden="1" x14ac:dyDescent="0.25"/>
    <row r="4137" s="133" customFormat="1" ht="12.75" hidden="1" x14ac:dyDescent="0.25"/>
    <row r="4138" s="133" customFormat="1" ht="12.75" hidden="1" x14ac:dyDescent="0.25"/>
    <row r="4139" s="133" customFormat="1" ht="12.75" hidden="1" x14ac:dyDescent="0.25"/>
    <row r="4140" s="133" customFormat="1" ht="12.75" hidden="1" x14ac:dyDescent="0.25"/>
    <row r="4141" s="133" customFormat="1" ht="12.75" hidden="1" x14ac:dyDescent="0.25"/>
    <row r="4142" s="133" customFormat="1" ht="12.75" hidden="1" x14ac:dyDescent="0.25"/>
    <row r="4143" s="133" customFormat="1" ht="12.75" hidden="1" x14ac:dyDescent="0.25"/>
    <row r="4144" s="133" customFormat="1" ht="12.75" hidden="1" x14ac:dyDescent="0.25"/>
    <row r="4145" s="133" customFormat="1" ht="12.75" hidden="1" x14ac:dyDescent="0.25"/>
    <row r="4146" s="133" customFormat="1" ht="12.75" hidden="1" x14ac:dyDescent="0.25"/>
    <row r="4147" s="133" customFormat="1" ht="12.75" hidden="1" x14ac:dyDescent="0.25"/>
    <row r="4148" s="133" customFormat="1" ht="12.75" hidden="1" x14ac:dyDescent="0.25"/>
    <row r="4149" s="133" customFormat="1" ht="12.75" hidden="1" x14ac:dyDescent="0.25"/>
    <row r="4150" s="133" customFormat="1" ht="12.75" hidden="1" x14ac:dyDescent="0.25"/>
    <row r="4151" s="133" customFormat="1" ht="12.75" hidden="1" x14ac:dyDescent="0.25"/>
    <row r="4152" s="133" customFormat="1" ht="12.75" hidden="1" x14ac:dyDescent="0.25"/>
    <row r="4153" s="133" customFormat="1" ht="12.75" hidden="1" x14ac:dyDescent="0.25"/>
    <row r="4154" s="133" customFormat="1" ht="12.75" hidden="1" x14ac:dyDescent="0.25"/>
    <row r="4155" s="133" customFormat="1" ht="12.75" hidden="1" x14ac:dyDescent="0.25"/>
    <row r="4156" s="133" customFormat="1" ht="12.75" hidden="1" x14ac:dyDescent="0.25"/>
    <row r="4157" s="133" customFormat="1" ht="12.75" hidden="1" x14ac:dyDescent="0.25"/>
    <row r="4158" s="133" customFormat="1" ht="12.75" hidden="1" x14ac:dyDescent="0.25"/>
    <row r="4159" s="133" customFormat="1" ht="12.75" hidden="1" x14ac:dyDescent="0.25"/>
    <row r="4160" s="133" customFormat="1" ht="12.75" hidden="1" x14ac:dyDescent="0.25"/>
    <row r="4161" s="133" customFormat="1" ht="12.75" hidden="1" x14ac:dyDescent="0.25"/>
    <row r="4162" s="133" customFormat="1" ht="12.75" hidden="1" x14ac:dyDescent="0.25"/>
    <row r="4163" s="133" customFormat="1" ht="12.75" hidden="1" x14ac:dyDescent="0.25"/>
    <row r="4164" s="133" customFormat="1" ht="12.75" hidden="1" x14ac:dyDescent="0.25"/>
    <row r="4165" s="133" customFormat="1" ht="12.75" hidden="1" x14ac:dyDescent="0.25"/>
    <row r="4166" s="133" customFormat="1" ht="12.75" hidden="1" x14ac:dyDescent="0.25"/>
    <row r="4167" s="133" customFormat="1" ht="12.75" hidden="1" x14ac:dyDescent="0.25"/>
    <row r="4168" s="133" customFormat="1" ht="12.75" hidden="1" x14ac:dyDescent="0.25"/>
    <row r="4169" s="133" customFormat="1" ht="12.75" hidden="1" x14ac:dyDescent="0.25"/>
    <row r="4170" s="133" customFormat="1" ht="12.75" hidden="1" x14ac:dyDescent="0.25"/>
    <row r="4171" s="133" customFormat="1" ht="12.75" hidden="1" x14ac:dyDescent="0.25"/>
    <row r="4172" s="133" customFormat="1" ht="12.75" hidden="1" x14ac:dyDescent="0.25"/>
    <row r="4173" s="133" customFormat="1" ht="12.75" hidden="1" x14ac:dyDescent="0.25"/>
    <row r="4174" s="133" customFormat="1" ht="12.75" hidden="1" x14ac:dyDescent="0.25"/>
    <row r="4175" s="133" customFormat="1" ht="12.75" hidden="1" x14ac:dyDescent="0.25"/>
    <row r="4176" s="133" customFormat="1" ht="12.75" hidden="1" x14ac:dyDescent="0.25"/>
    <row r="4177" s="133" customFormat="1" ht="12.75" hidden="1" x14ac:dyDescent="0.25"/>
    <row r="4178" s="133" customFormat="1" ht="12.75" hidden="1" x14ac:dyDescent="0.25"/>
    <row r="4179" s="133" customFormat="1" ht="12.75" hidden="1" x14ac:dyDescent="0.25"/>
    <row r="4180" s="133" customFormat="1" ht="12.75" hidden="1" x14ac:dyDescent="0.25"/>
    <row r="4181" s="133" customFormat="1" ht="12.75" hidden="1" x14ac:dyDescent="0.25"/>
    <row r="4182" s="133" customFormat="1" ht="12.75" hidden="1" x14ac:dyDescent="0.25"/>
    <row r="4183" s="133" customFormat="1" ht="12.75" hidden="1" x14ac:dyDescent="0.25"/>
    <row r="4184" s="133" customFormat="1" ht="12.75" hidden="1" x14ac:dyDescent="0.25"/>
    <row r="4185" s="133" customFormat="1" ht="12.75" hidden="1" x14ac:dyDescent="0.25"/>
    <row r="4186" s="133" customFormat="1" ht="12.75" hidden="1" x14ac:dyDescent="0.25"/>
    <row r="4187" s="133" customFormat="1" ht="12.75" hidden="1" x14ac:dyDescent="0.25"/>
    <row r="4188" s="133" customFormat="1" ht="12.75" hidden="1" x14ac:dyDescent="0.25"/>
    <row r="4189" s="133" customFormat="1" ht="12.75" hidden="1" x14ac:dyDescent="0.25"/>
    <row r="4190" s="133" customFormat="1" ht="12.75" hidden="1" x14ac:dyDescent="0.25"/>
    <row r="4191" s="133" customFormat="1" ht="12.75" hidden="1" x14ac:dyDescent="0.25"/>
    <row r="4192" s="133" customFormat="1" ht="12.75" hidden="1" x14ac:dyDescent="0.25"/>
    <row r="4193" s="133" customFormat="1" ht="12.75" hidden="1" x14ac:dyDescent="0.25"/>
    <row r="4194" s="133" customFormat="1" ht="12.75" hidden="1" x14ac:dyDescent="0.25"/>
    <row r="4195" s="133" customFormat="1" ht="12.75" hidden="1" x14ac:dyDescent="0.25"/>
    <row r="4196" s="133" customFormat="1" ht="12.75" hidden="1" x14ac:dyDescent="0.25"/>
    <row r="4197" s="133" customFormat="1" ht="12.75" hidden="1" x14ac:dyDescent="0.25"/>
    <row r="4198" s="133" customFormat="1" ht="12.75" hidden="1" x14ac:dyDescent="0.25"/>
    <row r="4199" s="133" customFormat="1" ht="12.75" hidden="1" x14ac:dyDescent="0.25"/>
    <row r="4200" s="133" customFormat="1" ht="12.75" hidden="1" x14ac:dyDescent="0.25"/>
    <row r="4201" s="133" customFormat="1" ht="12.75" hidden="1" x14ac:dyDescent="0.25"/>
    <row r="4202" s="133" customFormat="1" ht="12.75" hidden="1" x14ac:dyDescent="0.25"/>
    <row r="4203" s="133" customFormat="1" ht="12.75" hidden="1" x14ac:dyDescent="0.25"/>
    <row r="4204" s="133" customFormat="1" ht="12.75" hidden="1" x14ac:dyDescent="0.25"/>
    <row r="4205" s="133" customFormat="1" ht="12.75" hidden="1" x14ac:dyDescent="0.25"/>
    <row r="4206" s="133" customFormat="1" ht="12.75" hidden="1" x14ac:dyDescent="0.25"/>
    <row r="4207" s="133" customFormat="1" ht="12.75" hidden="1" x14ac:dyDescent="0.25"/>
    <row r="4208" s="133" customFormat="1" ht="12.75" hidden="1" x14ac:dyDescent="0.25"/>
    <row r="4209" s="133" customFormat="1" ht="12.75" hidden="1" x14ac:dyDescent="0.25"/>
    <row r="4210" s="133" customFormat="1" ht="12.75" hidden="1" x14ac:dyDescent="0.25"/>
    <row r="4211" s="133" customFormat="1" ht="12.75" hidden="1" x14ac:dyDescent="0.25"/>
    <row r="4212" s="133" customFormat="1" ht="12.75" hidden="1" x14ac:dyDescent="0.25"/>
    <row r="4213" s="133" customFormat="1" ht="12.75" hidden="1" x14ac:dyDescent="0.25"/>
    <row r="4214" s="133" customFormat="1" ht="12.75" hidden="1" x14ac:dyDescent="0.25"/>
    <row r="4215" s="133" customFormat="1" ht="12.75" hidden="1" x14ac:dyDescent="0.25"/>
    <row r="4216" s="133" customFormat="1" ht="12.75" hidden="1" x14ac:dyDescent="0.25"/>
    <row r="4217" s="133" customFormat="1" ht="12.75" hidden="1" x14ac:dyDescent="0.25"/>
    <row r="4218" s="133" customFormat="1" ht="12.75" hidden="1" x14ac:dyDescent="0.25"/>
    <row r="4219" s="133" customFormat="1" ht="12.75" hidden="1" x14ac:dyDescent="0.25"/>
    <row r="4220" s="133" customFormat="1" ht="12.75" hidden="1" x14ac:dyDescent="0.25"/>
    <row r="4221" s="133" customFormat="1" ht="12.75" hidden="1" x14ac:dyDescent="0.25"/>
    <row r="4222" s="133" customFormat="1" ht="12.75" hidden="1" x14ac:dyDescent="0.25"/>
    <row r="4223" s="133" customFormat="1" ht="12.75" hidden="1" x14ac:dyDescent="0.25"/>
    <row r="4224" s="133" customFormat="1" ht="12.75" hidden="1" x14ac:dyDescent="0.25"/>
    <row r="4225" s="133" customFormat="1" ht="12.75" hidden="1" x14ac:dyDescent="0.25"/>
    <row r="4226" s="133" customFormat="1" ht="12.75" hidden="1" x14ac:dyDescent="0.25"/>
    <row r="4227" s="133" customFormat="1" ht="12.75" hidden="1" x14ac:dyDescent="0.25"/>
    <row r="4228" s="133" customFormat="1" ht="12.75" hidden="1" x14ac:dyDescent="0.25"/>
    <row r="4229" s="133" customFormat="1" ht="12.75" hidden="1" x14ac:dyDescent="0.25"/>
    <row r="4230" s="133" customFormat="1" ht="12.75" hidden="1" x14ac:dyDescent="0.25"/>
    <row r="4231" s="133" customFormat="1" ht="12.75" hidden="1" x14ac:dyDescent="0.25"/>
    <row r="4232" s="133" customFormat="1" ht="12.75" hidden="1" x14ac:dyDescent="0.25"/>
    <row r="4233" s="133" customFormat="1" ht="12.75" hidden="1" x14ac:dyDescent="0.25"/>
    <row r="4234" s="133" customFormat="1" ht="12.75" hidden="1" x14ac:dyDescent="0.25"/>
    <row r="4235" s="133" customFormat="1" ht="12.75" hidden="1" x14ac:dyDescent="0.25"/>
    <row r="4236" s="133" customFormat="1" ht="12.75" hidden="1" x14ac:dyDescent="0.25"/>
    <row r="4237" s="133" customFormat="1" ht="12.75" hidden="1" x14ac:dyDescent="0.25"/>
    <row r="4238" s="133" customFormat="1" ht="12.75" hidden="1" x14ac:dyDescent="0.25"/>
    <row r="4239" s="133" customFormat="1" ht="12.75" hidden="1" x14ac:dyDescent="0.25"/>
    <row r="4240" s="133" customFormat="1" ht="12.75" hidden="1" x14ac:dyDescent="0.25"/>
    <row r="4241" s="133" customFormat="1" ht="12.75" hidden="1" x14ac:dyDescent="0.25"/>
    <row r="4242" s="133" customFormat="1" ht="12.75" hidden="1" x14ac:dyDescent="0.25"/>
    <row r="4243" s="133" customFormat="1" ht="12.75" hidden="1" x14ac:dyDescent="0.25"/>
    <row r="4244" s="133" customFormat="1" ht="12.75" hidden="1" x14ac:dyDescent="0.25"/>
    <row r="4245" s="133" customFormat="1" ht="12.75" hidden="1" x14ac:dyDescent="0.25"/>
    <row r="4246" s="133" customFormat="1" ht="12.75" hidden="1" x14ac:dyDescent="0.25"/>
    <row r="4247" s="133" customFormat="1" ht="12.75" hidden="1" x14ac:dyDescent="0.25"/>
    <row r="4248" s="133" customFormat="1" ht="12.75" hidden="1" x14ac:dyDescent="0.25"/>
    <row r="4249" s="133" customFormat="1" ht="12.75" hidden="1" x14ac:dyDescent="0.25"/>
    <row r="4250" s="133" customFormat="1" ht="12.75" hidden="1" x14ac:dyDescent="0.25"/>
    <row r="4251" s="133" customFormat="1" ht="12.75" hidden="1" x14ac:dyDescent="0.25"/>
    <row r="4252" s="133" customFormat="1" ht="12.75" hidden="1" x14ac:dyDescent="0.25"/>
    <row r="4253" s="133" customFormat="1" ht="12.75" hidden="1" x14ac:dyDescent="0.25"/>
    <row r="4254" s="133" customFormat="1" ht="12.75" hidden="1" x14ac:dyDescent="0.25"/>
    <row r="4255" s="133" customFormat="1" ht="12.75" hidden="1" x14ac:dyDescent="0.25"/>
    <row r="4256" s="133" customFormat="1" ht="12.75" hidden="1" x14ac:dyDescent="0.25"/>
    <row r="4257" s="133" customFormat="1" ht="12.75" hidden="1" x14ac:dyDescent="0.25"/>
    <row r="4258" s="133" customFormat="1" ht="12.75" hidden="1" x14ac:dyDescent="0.25"/>
    <row r="4259" s="133" customFormat="1" ht="12.75" hidden="1" x14ac:dyDescent="0.25"/>
    <row r="4260" s="133" customFormat="1" ht="12.75" hidden="1" x14ac:dyDescent="0.25"/>
    <row r="4261" s="133" customFormat="1" ht="12.75" hidden="1" x14ac:dyDescent="0.25"/>
    <row r="4262" s="133" customFormat="1" ht="12.75" hidden="1" x14ac:dyDescent="0.25"/>
    <row r="4263" s="133" customFormat="1" ht="12.75" hidden="1" x14ac:dyDescent="0.25"/>
    <row r="4264" s="133" customFormat="1" ht="12.75" hidden="1" x14ac:dyDescent="0.25"/>
    <row r="4265" s="133" customFormat="1" ht="12.75" hidden="1" x14ac:dyDescent="0.25"/>
    <row r="4266" s="133" customFormat="1" ht="12.75" hidden="1" x14ac:dyDescent="0.25"/>
    <row r="4267" s="133" customFormat="1" ht="12.75" hidden="1" x14ac:dyDescent="0.25"/>
    <row r="4268" s="133" customFormat="1" ht="12.75" hidden="1" x14ac:dyDescent="0.25"/>
    <row r="4269" s="133" customFormat="1" ht="12.75" hidden="1" x14ac:dyDescent="0.25"/>
    <row r="4270" s="133" customFormat="1" ht="12.75" hidden="1" x14ac:dyDescent="0.25"/>
    <row r="4271" s="133" customFormat="1" ht="12.75" hidden="1" x14ac:dyDescent="0.25"/>
    <row r="4272" s="133" customFormat="1" ht="12.75" hidden="1" x14ac:dyDescent="0.25"/>
    <row r="4273" s="133" customFormat="1" ht="12.75" hidden="1" x14ac:dyDescent="0.25"/>
    <row r="4274" s="133" customFormat="1" ht="12.75" hidden="1" x14ac:dyDescent="0.25"/>
    <row r="4275" s="133" customFormat="1" ht="12.75" hidden="1" x14ac:dyDescent="0.25"/>
    <row r="4276" s="133" customFormat="1" ht="12.75" hidden="1" x14ac:dyDescent="0.25"/>
    <row r="4277" s="133" customFormat="1" ht="12.75" hidden="1" x14ac:dyDescent="0.25"/>
    <row r="4278" s="133" customFormat="1" ht="12.75" hidden="1" x14ac:dyDescent="0.25"/>
    <row r="4279" s="133" customFormat="1" ht="12.75" hidden="1" x14ac:dyDescent="0.25"/>
    <row r="4280" s="133" customFormat="1" ht="12.75" hidden="1" x14ac:dyDescent="0.25"/>
    <row r="4281" s="133" customFormat="1" ht="12.75" hidden="1" x14ac:dyDescent="0.25"/>
    <row r="4282" s="133" customFormat="1" ht="12.75" hidden="1" x14ac:dyDescent="0.25"/>
    <row r="4283" s="133" customFormat="1" ht="12.75" hidden="1" x14ac:dyDescent="0.25"/>
    <row r="4284" s="133" customFormat="1" ht="12.75" hidden="1" x14ac:dyDescent="0.25"/>
    <row r="4285" s="133" customFormat="1" ht="12.75" hidden="1" x14ac:dyDescent="0.25"/>
    <row r="4286" s="133" customFormat="1" ht="12.75" hidden="1" x14ac:dyDescent="0.25"/>
    <row r="4287" s="133" customFormat="1" ht="12.75" hidden="1" x14ac:dyDescent="0.25"/>
    <row r="4288" s="133" customFormat="1" ht="12.75" hidden="1" x14ac:dyDescent="0.25"/>
    <row r="4289" s="133" customFormat="1" ht="12.75" hidden="1" x14ac:dyDescent="0.25"/>
    <row r="4290" s="133" customFormat="1" ht="12.75" hidden="1" x14ac:dyDescent="0.25"/>
    <row r="4291" s="133" customFormat="1" ht="12.75" hidden="1" x14ac:dyDescent="0.25"/>
    <row r="4292" s="133" customFormat="1" ht="12.75" hidden="1" x14ac:dyDescent="0.25"/>
    <row r="4293" s="133" customFormat="1" ht="12.75" hidden="1" x14ac:dyDescent="0.25"/>
    <row r="4294" s="133" customFormat="1" ht="12.75" hidden="1" x14ac:dyDescent="0.25"/>
    <row r="4295" s="133" customFormat="1" ht="12.75" hidden="1" x14ac:dyDescent="0.25"/>
    <row r="4296" s="133" customFormat="1" ht="12.75" hidden="1" x14ac:dyDescent="0.25"/>
    <row r="4297" s="133" customFormat="1" ht="12.75" hidden="1" x14ac:dyDescent="0.25"/>
    <row r="4298" s="133" customFormat="1" ht="12.75" hidden="1" x14ac:dyDescent="0.25"/>
    <row r="4299" s="133" customFormat="1" ht="12.75" hidden="1" x14ac:dyDescent="0.25"/>
    <row r="4300" s="133" customFormat="1" ht="12.75" hidden="1" x14ac:dyDescent="0.25"/>
    <row r="4301" s="133" customFormat="1" ht="12.75" hidden="1" x14ac:dyDescent="0.25"/>
    <row r="4302" s="133" customFormat="1" ht="12.75" hidden="1" x14ac:dyDescent="0.25"/>
    <row r="4303" s="133" customFormat="1" ht="12.75" hidden="1" x14ac:dyDescent="0.25"/>
    <row r="4304" s="133" customFormat="1" ht="12.75" hidden="1" x14ac:dyDescent="0.25"/>
    <row r="4305" s="133" customFormat="1" ht="12.75" hidden="1" x14ac:dyDescent="0.25"/>
    <row r="4306" s="133" customFormat="1" ht="12.75" hidden="1" x14ac:dyDescent="0.25"/>
  </sheetData>
  <sheetProtection algorithmName="SHA-512" hashValue="38Ug5cGMZq162VBu6zO0WbNXvcY7wvANMglCq3fnPYrUlAdZRjJ64j25Alsjujp9MfovPk8eUlO4M3hPJxosZg==" saltValue="aNPIZ4kZcgbraskkcey0Nw==" spinCount="100000" sheet="1" objects="1" scenarios="1"/>
  <sortState ref="M67:R2025">
    <sortCondition ref="M67"/>
  </sortState>
  <mergeCells count="29">
    <mergeCell ref="B1:I1"/>
    <mergeCell ref="B34:F34"/>
    <mergeCell ref="H34:I34"/>
    <mergeCell ref="B35:I35"/>
    <mergeCell ref="B36:H36"/>
    <mergeCell ref="B14:H14"/>
    <mergeCell ref="B20:H20"/>
    <mergeCell ref="B16:I16"/>
    <mergeCell ref="B18:F18"/>
    <mergeCell ref="H18:I18"/>
    <mergeCell ref="B19:I19"/>
    <mergeCell ref="B22:I22"/>
    <mergeCell ref="B10:I10"/>
    <mergeCell ref="C11:F11"/>
    <mergeCell ref="H11:I11"/>
    <mergeCell ref="B12:I13"/>
    <mergeCell ref="B38:I38"/>
    <mergeCell ref="B28:H28"/>
    <mergeCell ref="B30:I30"/>
    <mergeCell ref="B32:I32"/>
    <mergeCell ref="B24:I24"/>
    <mergeCell ref="B26:F26"/>
    <mergeCell ref="H26:I26"/>
    <mergeCell ref="B27:I27"/>
    <mergeCell ref="B3:I3"/>
    <mergeCell ref="B5:F5"/>
    <mergeCell ref="H5:I5"/>
    <mergeCell ref="B6:I6"/>
    <mergeCell ref="B8:I8"/>
  </mergeCells>
  <conditionalFormatting sqref="G5">
    <cfRule type="containsText" dxfId="20" priority="7" operator="containsText" text="wybierz">
      <formula>NOT(ISERROR(SEARCH("wybierz",G5)))</formula>
    </cfRule>
  </conditionalFormatting>
  <conditionalFormatting sqref="C11:F11">
    <cfRule type="containsText" dxfId="19" priority="6" operator="containsText" text="wybierz">
      <formula>NOT(ISERROR(SEARCH("wybierz",C11)))</formula>
    </cfRule>
  </conditionalFormatting>
  <conditionalFormatting sqref="H11:I11">
    <cfRule type="containsText" dxfId="18" priority="5" operator="containsText" text="wybierz">
      <formula>NOT(ISERROR(SEARCH("wybierz",H11)))</formula>
    </cfRule>
  </conditionalFormatting>
  <conditionalFormatting sqref="G18">
    <cfRule type="containsText" dxfId="17" priority="4" operator="containsText" text="wybierz">
      <formula>NOT(ISERROR(SEARCH("wybierz",G18)))</formula>
    </cfRule>
  </conditionalFormatting>
  <conditionalFormatting sqref="G26">
    <cfRule type="containsText" dxfId="16" priority="3" operator="containsText" text="wybierz">
      <formula>NOT(ISERROR(SEARCH("wybierz",G26)))</formula>
    </cfRule>
  </conditionalFormatting>
  <conditionalFormatting sqref="G34">
    <cfRule type="containsText" dxfId="15" priority="1" operator="containsText" text="wybierz">
      <formula>NOT(ISERROR(SEARCH("wybierz",G34)))</formula>
    </cfRule>
    <cfRule type="containsText" dxfId="14" priority="2" operator="containsText" text="wybierz">
      <formula>NOT(ISERROR(SEARCH("wybierz",G34)))</formula>
    </cfRule>
  </conditionalFormatting>
  <dataValidations xWindow="527" yWindow="648" count="5">
    <dataValidation type="list" allowBlank="1" showInputMessage="1" showErrorMessage="1" sqref="C11:F11">
      <formula1>OFFSET($J$67,0,0,COUNTA($J$67:$J$83),1)</formula1>
    </dataValidation>
    <dataValidation type="list" allowBlank="1" showInputMessage="1" showErrorMessage="1" error="Błąd oświadczenia" prompt="Należy wybrać z listy rozwijanej" sqref="G5 G18">
      <formula1>$G$66:$G$68</formula1>
    </dataValidation>
    <dataValidation type="list" allowBlank="1" showInputMessage="1" showErrorMessage="1" error="Błąd oświadczenia" prompt="Należy wybrać z listy rozwijanej" sqref="G26">
      <formula1>$G$70:$G$72</formula1>
    </dataValidation>
    <dataValidation type="list" allowBlank="1" showInputMessage="1" showErrorMessage="1" error="Błąd oświadczenia" prompt="Należy wybrać z listy rozwijanej" sqref="G34">
      <formula1>$G$74:$G$76</formula1>
    </dataValidation>
    <dataValidation type="list" allowBlank="1" showInputMessage="1" showErrorMessage="1" sqref="H11:I11">
      <formula1>OFFSET($O$66,MATCH($C$11,$N$67:$N$2026,0),0,COUNTIF($N$67:$N$2026,$C$11),1)</formula1>
    </dataValidation>
  </dataValidations>
  <pageMargins left="0.23622047244094491" right="0.23622047244094491" top="0.47244094488188981" bottom="0.74803149606299213" header="0.31496062992125984" footer="0.31496062992125984"/>
  <pageSetup paperSize="9" orientation="portrait" r:id="rId1"/>
  <headerFooter>
    <oddFooter>&amp;C&amp;A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tabColor rgb="FF0070C0"/>
    <pageSetUpPr fitToPage="1"/>
  </sheetPr>
  <dimension ref="A1:J52"/>
  <sheetViews>
    <sheetView showGridLines="0" showRowColHeaders="0" zoomScaleNormal="100" workbookViewId="0">
      <selection activeCell="A32" sqref="A32:XFD1048576"/>
    </sheetView>
  </sheetViews>
  <sheetFormatPr defaultColWidth="0" defaultRowHeight="15" zeroHeight="1" x14ac:dyDescent="0.25"/>
  <cols>
    <col min="1" max="1" width="4.140625" style="9" customWidth="1"/>
    <col min="2" max="2" width="5.42578125" style="9" customWidth="1"/>
    <col min="3" max="3" width="7.140625" style="9" customWidth="1"/>
    <col min="4" max="4" width="6.85546875" style="9" customWidth="1"/>
    <col min="5" max="5" width="9.140625" style="9" customWidth="1"/>
    <col min="6" max="6" width="11.85546875" style="9" customWidth="1"/>
    <col min="7" max="7" width="17.28515625" style="9" customWidth="1"/>
    <col min="8" max="8" width="20.5703125" style="9" customWidth="1"/>
    <col min="9" max="9" width="9.140625" style="9" customWidth="1"/>
    <col min="10" max="10" width="3.85546875" style="9" customWidth="1"/>
    <col min="11" max="16384" width="9.140625" style="9" hidden="1"/>
  </cols>
  <sheetData>
    <row r="1" spans="2:9" ht="15.75" x14ac:dyDescent="0.25">
      <c r="B1" s="354" t="s">
        <v>2094</v>
      </c>
      <c r="C1" s="355"/>
      <c r="D1" s="355"/>
      <c r="E1" s="355"/>
      <c r="F1" s="355"/>
      <c r="G1" s="355"/>
      <c r="H1" s="355"/>
      <c r="I1" s="355"/>
    </row>
    <row r="2" spans="2:9" ht="2.1" customHeight="1" x14ac:dyDescent="0.25"/>
    <row r="3" spans="2:9" ht="17.100000000000001" customHeight="1" x14ac:dyDescent="0.3">
      <c r="B3" s="363" t="s">
        <v>2151</v>
      </c>
      <c r="C3" s="364"/>
      <c r="D3" s="364"/>
      <c r="E3" s="364"/>
      <c r="F3" s="364"/>
      <c r="G3" s="364"/>
      <c r="H3" s="364"/>
      <c r="I3" s="364"/>
    </row>
    <row r="4" spans="2:9" ht="2.1" customHeight="1" x14ac:dyDescent="0.3">
      <c r="B4" s="32"/>
      <c r="C4" s="32"/>
      <c r="D4" s="32"/>
      <c r="E4" s="32"/>
      <c r="F4" s="32"/>
      <c r="G4" s="32"/>
      <c r="H4" s="32"/>
      <c r="I4" s="32"/>
    </row>
    <row r="5" spans="2:9" ht="15.95" customHeight="1" x14ac:dyDescent="0.3">
      <c r="B5" s="87" t="s">
        <v>2113</v>
      </c>
      <c r="C5" s="412" t="s">
        <v>2114</v>
      </c>
      <c r="D5" s="412"/>
      <c r="E5" s="412"/>
      <c r="F5" s="412"/>
      <c r="G5" s="412"/>
      <c r="H5" s="412"/>
      <c r="I5" s="88" t="s">
        <v>2153</v>
      </c>
    </row>
    <row r="6" spans="2:9" ht="2.1" customHeight="1" x14ac:dyDescent="0.3">
      <c r="B6" s="89"/>
      <c r="C6" s="48"/>
      <c r="D6" s="48"/>
      <c r="E6" s="48"/>
      <c r="F6" s="48"/>
      <c r="G6" s="48"/>
      <c r="H6" s="48"/>
      <c r="I6" s="89"/>
    </row>
    <row r="7" spans="2:9" ht="45" customHeight="1" x14ac:dyDescent="0.25">
      <c r="B7" s="90" t="s">
        <v>2095</v>
      </c>
      <c r="C7" s="413" t="s">
        <v>97</v>
      </c>
      <c r="D7" s="413"/>
      <c r="E7" s="413"/>
      <c r="F7" s="413"/>
      <c r="G7" s="413"/>
      <c r="H7" s="413"/>
      <c r="I7" s="95"/>
    </row>
    <row r="8" spans="2:9" ht="2.1" customHeight="1" x14ac:dyDescent="0.25">
      <c r="B8" s="91"/>
      <c r="C8" s="92"/>
      <c r="D8" s="92"/>
      <c r="E8" s="92"/>
      <c r="F8" s="92"/>
      <c r="G8" s="92"/>
      <c r="H8" s="92"/>
      <c r="I8" s="93"/>
    </row>
    <row r="9" spans="2:9" ht="45" customHeight="1" x14ac:dyDescent="0.25">
      <c r="B9" s="90" t="s">
        <v>2096</v>
      </c>
      <c r="C9" s="413" t="s">
        <v>97</v>
      </c>
      <c r="D9" s="413"/>
      <c r="E9" s="413"/>
      <c r="F9" s="413"/>
      <c r="G9" s="413"/>
      <c r="H9" s="413"/>
      <c r="I9" s="95"/>
    </row>
    <row r="10" spans="2:9" ht="2.1" customHeight="1" x14ac:dyDescent="0.25">
      <c r="B10" s="91"/>
      <c r="C10" s="92"/>
      <c r="D10" s="92"/>
      <c r="E10" s="92"/>
      <c r="F10" s="92"/>
      <c r="G10" s="92"/>
      <c r="H10" s="92"/>
      <c r="I10" s="3"/>
    </row>
    <row r="11" spans="2:9" ht="45" customHeight="1" x14ac:dyDescent="0.25">
      <c r="B11" s="90" t="s">
        <v>2097</v>
      </c>
      <c r="C11" s="413" t="s">
        <v>97</v>
      </c>
      <c r="D11" s="413"/>
      <c r="E11" s="413"/>
      <c r="F11" s="413"/>
      <c r="G11" s="413"/>
      <c r="H11" s="413"/>
      <c r="I11" s="95"/>
    </row>
    <row r="12" spans="2:9" ht="2.1" customHeight="1" x14ac:dyDescent="0.25">
      <c r="B12" s="91"/>
      <c r="C12" s="92"/>
      <c r="D12" s="92"/>
      <c r="E12" s="92"/>
      <c r="F12" s="92"/>
      <c r="G12" s="92"/>
      <c r="H12" s="92"/>
      <c r="I12" s="3"/>
    </row>
    <row r="13" spans="2:9" ht="45" customHeight="1" x14ac:dyDescent="0.25">
      <c r="B13" s="90" t="s">
        <v>2098</v>
      </c>
      <c r="C13" s="413" t="s">
        <v>97</v>
      </c>
      <c r="D13" s="413"/>
      <c r="E13" s="413"/>
      <c r="F13" s="413"/>
      <c r="G13" s="413"/>
      <c r="H13" s="413"/>
      <c r="I13" s="95"/>
    </row>
    <row r="14" spans="2:9" ht="2.1" customHeight="1" x14ac:dyDescent="0.25">
      <c r="B14" s="91"/>
      <c r="C14" s="92"/>
      <c r="D14" s="92"/>
      <c r="E14" s="92"/>
      <c r="F14" s="92"/>
      <c r="G14" s="92"/>
      <c r="H14" s="92"/>
      <c r="I14" s="3"/>
    </row>
    <row r="15" spans="2:9" ht="45" customHeight="1" x14ac:dyDescent="0.25">
      <c r="B15" s="90" t="s">
        <v>2099</v>
      </c>
      <c r="C15" s="413" t="s">
        <v>97</v>
      </c>
      <c r="D15" s="413"/>
      <c r="E15" s="413"/>
      <c r="F15" s="413"/>
      <c r="G15" s="413"/>
      <c r="H15" s="413"/>
      <c r="I15" s="95"/>
    </row>
    <row r="16" spans="2:9" ht="2.1" customHeight="1" x14ac:dyDescent="0.25">
      <c r="B16" s="91"/>
      <c r="C16" s="92"/>
      <c r="D16" s="92"/>
      <c r="E16" s="92"/>
      <c r="F16" s="92"/>
      <c r="G16" s="92"/>
      <c r="H16" s="92"/>
      <c r="I16" s="3"/>
    </row>
    <row r="17" spans="2:9" ht="45" customHeight="1" x14ac:dyDescent="0.25">
      <c r="B17" s="90" t="s">
        <v>2100</v>
      </c>
      <c r="C17" s="413" t="s">
        <v>97</v>
      </c>
      <c r="D17" s="413"/>
      <c r="E17" s="413"/>
      <c r="F17" s="413"/>
      <c r="G17" s="413"/>
      <c r="H17" s="413"/>
      <c r="I17" s="95"/>
    </row>
    <row r="18" spans="2:9" ht="2.1" customHeight="1" x14ac:dyDescent="0.25">
      <c r="B18" s="91"/>
      <c r="C18" s="92"/>
      <c r="D18" s="92"/>
      <c r="E18" s="92"/>
      <c r="F18" s="92"/>
      <c r="G18" s="92"/>
      <c r="H18" s="92"/>
      <c r="I18" s="3"/>
    </row>
    <row r="19" spans="2:9" ht="45" customHeight="1" x14ac:dyDescent="0.25">
      <c r="B19" s="90" t="s">
        <v>2101</v>
      </c>
      <c r="C19" s="413" t="s">
        <v>97</v>
      </c>
      <c r="D19" s="413"/>
      <c r="E19" s="413"/>
      <c r="F19" s="413"/>
      <c r="G19" s="413"/>
      <c r="H19" s="413"/>
      <c r="I19" s="95"/>
    </row>
    <row r="20" spans="2:9" ht="2.1" customHeight="1" x14ac:dyDescent="0.25">
      <c r="B20" s="91"/>
      <c r="C20" s="92"/>
      <c r="D20" s="92"/>
      <c r="E20" s="92"/>
      <c r="F20" s="92"/>
      <c r="G20" s="92"/>
      <c r="H20" s="92"/>
      <c r="I20" s="91"/>
    </row>
    <row r="21" spans="2:9" ht="45" customHeight="1" x14ac:dyDescent="0.25">
      <c r="B21" s="90" t="s">
        <v>2102</v>
      </c>
      <c r="C21" s="413" t="s">
        <v>97</v>
      </c>
      <c r="D21" s="413"/>
      <c r="E21" s="413"/>
      <c r="F21" s="413"/>
      <c r="G21" s="413"/>
      <c r="H21" s="413"/>
      <c r="I21" s="95"/>
    </row>
    <row r="22" spans="2:9" ht="2.1" customHeight="1" x14ac:dyDescent="0.25">
      <c r="B22" s="91"/>
      <c r="C22" s="92"/>
      <c r="D22" s="92"/>
      <c r="E22" s="92"/>
      <c r="F22" s="92"/>
      <c r="G22" s="92"/>
      <c r="H22" s="92"/>
      <c r="I22" s="91"/>
    </row>
    <row r="23" spans="2:9" ht="45" customHeight="1" x14ac:dyDescent="0.25">
      <c r="B23" s="90" t="s">
        <v>2103</v>
      </c>
      <c r="C23" s="413" t="s">
        <v>97</v>
      </c>
      <c r="D23" s="413"/>
      <c r="E23" s="413"/>
      <c r="F23" s="413"/>
      <c r="G23" s="413"/>
      <c r="H23" s="413"/>
      <c r="I23" s="95"/>
    </row>
    <row r="24" spans="2:9" ht="2.1" customHeight="1" x14ac:dyDescent="0.25">
      <c r="B24" s="91"/>
      <c r="C24" s="92"/>
      <c r="D24" s="92"/>
      <c r="E24" s="92"/>
      <c r="F24" s="92"/>
      <c r="G24" s="92"/>
      <c r="H24" s="92"/>
      <c r="I24" s="91"/>
    </row>
    <row r="25" spans="2:9" ht="45" customHeight="1" x14ac:dyDescent="0.25">
      <c r="B25" s="90" t="s">
        <v>2104</v>
      </c>
      <c r="C25" s="413" t="s">
        <v>97</v>
      </c>
      <c r="D25" s="413"/>
      <c r="E25" s="413"/>
      <c r="F25" s="413"/>
      <c r="G25" s="413"/>
      <c r="H25" s="413"/>
      <c r="I25" s="95"/>
    </row>
    <row r="26" spans="2:9" ht="2.1" customHeight="1" x14ac:dyDescent="0.25">
      <c r="B26" s="91"/>
      <c r="C26" s="92"/>
      <c r="D26" s="92"/>
      <c r="E26" s="92"/>
      <c r="F26" s="92"/>
      <c r="G26" s="92"/>
      <c r="H26" s="92"/>
      <c r="I26" s="91"/>
    </row>
    <row r="27" spans="2:9" ht="45" customHeight="1" x14ac:dyDescent="0.25">
      <c r="B27" s="90" t="s">
        <v>2105</v>
      </c>
      <c r="C27" s="413" t="s">
        <v>97</v>
      </c>
      <c r="D27" s="413"/>
      <c r="E27" s="413"/>
      <c r="F27" s="413"/>
      <c r="G27" s="413"/>
      <c r="H27" s="413"/>
      <c r="I27" s="95"/>
    </row>
    <row r="28" spans="2:9" ht="2.1" customHeight="1" x14ac:dyDescent="0.3">
      <c r="B28" s="3"/>
      <c r="C28" s="32"/>
      <c r="D28" s="32"/>
      <c r="E28" s="32"/>
      <c r="F28" s="32"/>
      <c r="G28" s="32"/>
      <c r="H28" s="32"/>
      <c r="I28" s="3"/>
    </row>
    <row r="29" spans="2:9" ht="45" customHeight="1" x14ac:dyDescent="0.25">
      <c r="B29" s="90" t="s">
        <v>2106</v>
      </c>
      <c r="C29" s="414" t="s">
        <v>2154</v>
      </c>
      <c r="D29" s="415"/>
      <c r="E29" s="415"/>
      <c r="F29" s="415"/>
      <c r="G29" s="415"/>
      <c r="H29" s="416"/>
      <c r="I29" s="95"/>
    </row>
    <row r="30" spans="2:9" ht="2.1" customHeight="1" x14ac:dyDescent="0.3">
      <c r="B30" s="3"/>
      <c r="C30" s="94"/>
      <c r="D30" s="94"/>
      <c r="E30" s="94"/>
      <c r="F30" s="94"/>
      <c r="G30" s="94"/>
      <c r="H30" s="94"/>
      <c r="I30" s="3"/>
    </row>
    <row r="31" spans="2:9" ht="45" customHeight="1" x14ac:dyDescent="0.25">
      <c r="B31" s="90" t="s">
        <v>2107</v>
      </c>
      <c r="C31" s="414" t="s">
        <v>2154</v>
      </c>
      <c r="D31" s="415"/>
      <c r="E31" s="415"/>
      <c r="F31" s="415"/>
      <c r="G31" s="415"/>
      <c r="H31" s="415"/>
      <c r="I31" s="95"/>
    </row>
    <row r="42" spans="7:7" hidden="1" x14ac:dyDescent="0.25">
      <c r="G42" s="25" t="s">
        <v>97</v>
      </c>
    </row>
    <row r="43" spans="7:7" hidden="1" x14ac:dyDescent="0.25">
      <c r="G43" s="24" t="s">
        <v>2316</v>
      </c>
    </row>
    <row r="44" spans="7:7" hidden="1" x14ac:dyDescent="0.25">
      <c r="G44" s="24" t="s">
        <v>2317</v>
      </c>
    </row>
    <row r="45" spans="7:7" hidden="1" x14ac:dyDescent="0.25">
      <c r="G45" s="24" t="s">
        <v>2318</v>
      </c>
    </row>
    <row r="46" spans="7:7" hidden="1" x14ac:dyDescent="0.25">
      <c r="G46" s="24" t="s">
        <v>2319</v>
      </c>
    </row>
    <row r="47" spans="7:7" hidden="1" x14ac:dyDescent="0.25">
      <c r="G47" s="24" t="s">
        <v>2108</v>
      </c>
    </row>
    <row r="48" spans="7:7" hidden="1" x14ac:dyDescent="0.25">
      <c r="G48" s="24" t="s">
        <v>2290</v>
      </c>
    </row>
    <row r="49" spans="7:7" hidden="1" x14ac:dyDescent="0.25">
      <c r="G49" s="24" t="s">
        <v>2109</v>
      </c>
    </row>
    <row r="50" spans="7:7" hidden="1" x14ac:dyDescent="0.25">
      <c r="G50" s="24" t="s">
        <v>2110</v>
      </c>
    </row>
    <row r="51" spans="7:7" hidden="1" x14ac:dyDescent="0.25">
      <c r="G51" s="24" t="s">
        <v>2111</v>
      </c>
    </row>
    <row r="52" spans="7:7" hidden="1" x14ac:dyDescent="0.25">
      <c r="G52" s="24" t="s">
        <v>2112</v>
      </c>
    </row>
  </sheetData>
  <sheetProtection algorithmName="SHA-512" hashValue="72p/kRy8DKrCqAxI0mP4EHzfQHLLbQsFZU8SNG24F9FR3omPE7Dz/bXhhytteNgaNzz8Hnj6ra8+Tl1i41MAbg==" saltValue="vY0iTkEOX9GmcuFW6F5bJA==" spinCount="100000" sheet="1" objects="1" scenarios="1"/>
  <mergeCells count="16">
    <mergeCell ref="C11:H11"/>
    <mergeCell ref="C13:H13"/>
    <mergeCell ref="C15:H15"/>
    <mergeCell ref="C29:H29"/>
    <mergeCell ref="C31:H31"/>
    <mergeCell ref="C17:H17"/>
    <mergeCell ref="C19:H19"/>
    <mergeCell ref="C21:H21"/>
    <mergeCell ref="C23:H23"/>
    <mergeCell ref="C25:H25"/>
    <mergeCell ref="C27:H27"/>
    <mergeCell ref="B1:I1"/>
    <mergeCell ref="C5:H5"/>
    <mergeCell ref="B3:I3"/>
    <mergeCell ref="C7:H7"/>
    <mergeCell ref="C9:H9"/>
  </mergeCells>
  <conditionalFormatting sqref="C7:H21 C23:H27">
    <cfRule type="containsText" dxfId="13" priority="12" operator="containsText" text="wybierz">
      <formula>NOT(ISERROR(SEARCH("wybierz",C7)))</formula>
    </cfRule>
  </conditionalFormatting>
  <conditionalFormatting sqref="I7 I9 I11 I13 I15 I17 I19 I21 I23 I25 I27">
    <cfRule type="containsBlanks" dxfId="12" priority="11">
      <formula>LEN(TRIM(I7))=0</formula>
    </cfRule>
  </conditionalFormatting>
  <conditionalFormatting sqref="I29">
    <cfRule type="containsBlanks" dxfId="11" priority="10">
      <formula>LEN(TRIM(I29))=0</formula>
    </cfRule>
  </conditionalFormatting>
  <conditionalFormatting sqref="I31">
    <cfRule type="containsBlanks" dxfId="10" priority="9">
      <formula>LEN(TRIM(I31))=0</formula>
    </cfRule>
  </conditionalFormatting>
  <conditionalFormatting sqref="C29:H29">
    <cfRule type="endsWith" dxfId="9" priority="2" operator="endsWith" text="Inny (podać jaki):">
      <formula>RIGHT(C29,LEN("Inny (podać jaki):"))="Inny (podać jaki):"</formula>
    </cfRule>
  </conditionalFormatting>
  <conditionalFormatting sqref="C31:H31">
    <cfRule type="endsWith" dxfId="8" priority="1" operator="endsWith" text="Inny (podać jaki):">
      <formula>RIGHT(C31,LEN("Inny (podać jaki):"))="Inny (podać jaki):"</formula>
    </cfRule>
  </conditionalFormatting>
  <dataValidations count="3">
    <dataValidation type="list" allowBlank="1" showInputMessage="1" showErrorMessage="1" error="Błąd danych" prompt="Wybierz z listy rozwijanej" sqref="C8:H8 C26:H26 C24:H24 C22:H22 C20:H20 C18:H18 C16:H16 C14:H14 C12:H12 C10:H10">
      <formula1>$G$43:$G$52</formula1>
    </dataValidation>
    <dataValidation type="list" allowBlank="1" showInputMessage="1" showErrorMessage="1" error="Błąd danych" prompt="Wybierz z listy rozwijanej" sqref="C7:H7 C9:H9 C11:H11 C13:H13 C15:H15 C17:H17 C19:H19 C21:H21 C23:H23 C25:H25 C27:H27">
      <formula1>$G$42:$G$52</formula1>
    </dataValidation>
    <dataValidation type="whole" allowBlank="1" showInputMessage="1" showErrorMessage="1" error="Proszę wstawić liczbę całkowitą" sqref="I7:I31">
      <formula1>0</formula1>
      <formula2>100</formula2>
    </dataValidation>
  </dataValidations>
  <pageMargins left="0.23622047244094491" right="0.23622047244094491" top="0.47244094488188981" bottom="0.74803149606299213" header="0.31496062992125984" footer="0.31496062992125984"/>
  <pageSetup paperSize="9" orientation="portrait" r:id="rId1"/>
  <headerFooter>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11</vt:i4>
      </vt:variant>
      <vt:variant>
        <vt:lpstr>Zakresy nazwane</vt:lpstr>
      </vt:variant>
      <vt:variant>
        <vt:i4>13</vt:i4>
      </vt:variant>
    </vt:vector>
  </HeadingPairs>
  <TitlesOfParts>
    <vt:vector size="24" baseType="lpstr">
      <vt:lpstr>INSTRUKCJA</vt:lpstr>
      <vt:lpstr>OKŁADKA</vt:lpstr>
      <vt:lpstr>STRONA 3</vt:lpstr>
      <vt:lpstr>STRONA 4</vt:lpstr>
      <vt:lpstr>STRONA 5</vt:lpstr>
      <vt:lpstr>STRONA 6</vt:lpstr>
      <vt:lpstr>STRONA 7</vt:lpstr>
      <vt:lpstr>STRONA 8</vt:lpstr>
      <vt:lpstr>STRONA 9</vt:lpstr>
      <vt:lpstr>STRONA 10</vt:lpstr>
      <vt:lpstr>STRONA 11</vt:lpstr>
      <vt:lpstr>INSTRUKCJA!Obszar_wydruku</vt:lpstr>
      <vt:lpstr>OKŁADKA!Obszar_wydruku</vt:lpstr>
      <vt:lpstr>'STRONA 10'!Obszar_wydruku</vt:lpstr>
      <vt:lpstr>'STRONA 11'!Obszar_wydruku</vt:lpstr>
      <vt:lpstr>'STRONA 3'!Obszar_wydruku</vt:lpstr>
      <vt:lpstr>'STRONA 4'!Obszar_wydruku</vt:lpstr>
      <vt:lpstr>'STRONA 5'!Obszar_wydruku</vt:lpstr>
      <vt:lpstr>'STRONA 6'!Obszar_wydruku</vt:lpstr>
      <vt:lpstr>'STRONA 7'!Obszar_wydruku</vt:lpstr>
      <vt:lpstr>'STRONA 8'!Obszar_wydruku</vt:lpstr>
      <vt:lpstr>'STRONA 9'!Obszar_wydruku</vt:lpstr>
      <vt:lpstr>TEKST1</vt:lpstr>
      <vt:lpstr>TEKST2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2020-01-24T20:30:17Z</dcterms:created>
  <dcterms:modified xsi:type="dcterms:W3CDTF">2020-12-08T13:32:37Z</dcterms:modified>
</cp:coreProperties>
</file>